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2_PROJEKTY_MOJE\GUSTA\OSELCE\ROZPOCET\2018_05_14_VYMAZANI_NAZVU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Pol'!$A$1:$U$88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8" i="12" l="1"/>
  <c r="F39" i="1" s="1"/>
  <c r="AD78" i="12"/>
  <c r="G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O17" i="12"/>
  <c r="O13" i="12" s="1"/>
  <c r="Q17" i="12"/>
  <c r="U17" i="12"/>
  <c r="G19" i="12"/>
  <c r="I19" i="12"/>
  <c r="K19" i="12"/>
  <c r="O19" i="12"/>
  <c r="Q19" i="12"/>
  <c r="Q18" i="12" s="1"/>
  <c r="U19" i="12"/>
  <c r="G20" i="12"/>
  <c r="M20" i="12" s="1"/>
  <c r="I20" i="12"/>
  <c r="I18" i="12" s="1"/>
  <c r="G52" i="1" s="1"/>
  <c r="K20" i="12"/>
  <c r="O20" i="12"/>
  <c r="Q20" i="12"/>
  <c r="U20" i="12"/>
  <c r="U21" i="12"/>
  <c r="G22" i="12"/>
  <c r="G21" i="12" s="1"/>
  <c r="I22" i="12"/>
  <c r="I21" i="12" s="1"/>
  <c r="G53" i="1" s="1"/>
  <c r="K22" i="12"/>
  <c r="K21" i="12" s="1"/>
  <c r="H53" i="1" s="1"/>
  <c r="M22" i="12"/>
  <c r="M21" i="12" s="1"/>
  <c r="O22" i="12"/>
  <c r="O21" i="12" s="1"/>
  <c r="Q22" i="12"/>
  <c r="Q21" i="12" s="1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O23" i="12" s="1"/>
  <c r="Q25" i="12"/>
  <c r="U25" i="12"/>
  <c r="G27" i="12"/>
  <c r="G26" i="12" s="1"/>
  <c r="I27" i="12"/>
  <c r="I26" i="12" s="1"/>
  <c r="G55" i="1" s="1"/>
  <c r="K27" i="12"/>
  <c r="K26" i="12" s="1"/>
  <c r="H55" i="1" s="1"/>
  <c r="O27" i="12"/>
  <c r="O26" i="12" s="1"/>
  <c r="Q27" i="12"/>
  <c r="Q26" i="12" s="1"/>
  <c r="U27" i="12"/>
  <c r="U26" i="12" s="1"/>
  <c r="G29" i="12"/>
  <c r="M29" i="12" s="1"/>
  <c r="I29" i="12"/>
  <c r="K29" i="12"/>
  <c r="O29" i="12"/>
  <c r="Q29" i="12"/>
  <c r="U29" i="12"/>
  <c r="G30" i="12"/>
  <c r="I30" i="12"/>
  <c r="I28" i="12" s="1"/>
  <c r="G56" i="1" s="1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Q36" i="12"/>
  <c r="G37" i="12"/>
  <c r="M37" i="12" s="1"/>
  <c r="M36" i="12" s="1"/>
  <c r="I37" i="12"/>
  <c r="I36" i="12" s="1"/>
  <c r="G58" i="1" s="1"/>
  <c r="K37" i="12"/>
  <c r="K36" i="12" s="1"/>
  <c r="H58" i="1" s="1"/>
  <c r="O37" i="12"/>
  <c r="O36" i="12" s="1"/>
  <c r="Q37" i="12"/>
  <c r="U37" i="12"/>
  <c r="U36" i="12" s="1"/>
  <c r="G39" i="12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9" i="12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3" i="12"/>
  <c r="I63" i="12"/>
  <c r="K63" i="12"/>
  <c r="O63" i="12"/>
  <c r="Q63" i="12"/>
  <c r="U63" i="12"/>
  <c r="U62" i="12" s="1"/>
  <c r="G64" i="12"/>
  <c r="I64" i="12"/>
  <c r="K64" i="12"/>
  <c r="M64" i="12"/>
  <c r="O64" i="12"/>
  <c r="Q64" i="12"/>
  <c r="Q62" i="12" s="1"/>
  <c r="U64" i="12"/>
  <c r="G65" i="12"/>
  <c r="M65" i="12" s="1"/>
  <c r="I65" i="12"/>
  <c r="K65" i="12"/>
  <c r="O65" i="12"/>
  <c r="Q65" i="12"/>
  <c r="U65" i="12"/>
  <c r="G67" i="12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U75" i="12"/>
  <c r="G76" i="12"/>
  <c r="G75" i="12" s="1"/>
  <c r="I76" i="12"/>
  <c r="I75" i="12" s="1"/>
  <c r="G65" i="1" s="1"/>
  <c r="E19" i="1" s="1"/>
  <c r="K76" i="12"/>
  <c r="K75" i="12" s="1"/>
  <c r="H65" i="1" s="1"/>
  <c r="G19" i="1" s="1"/>
  <c r="M76" i="12"/>
  <c r="M75" i="12" s="1"/>
  <c r="O76" i="12"/>
  <c r="O75" i="12" s="1"/>
  <c r="Q76" i="12"/>
  <c r="Q75" i="12" s="1"/>
  <c r="U76" i="12"/>
  <c r="I20" i="1"/>
  <c r="G20" i="1"/>
  <c r="E20" i="1"/>
  <c r="I19" i="1"/>
  <c r="I18" i="1"/>
  <c r="G18" i="1"/>
  <c r="E18" i="1"/>
  <c r="I17" i="1"/>
  <c r="I16" i="1"/>
  <c r="I66" i="1"/>
  <c r="AZ44" i="1"/>
  <c r="AZ43" i="1"/>
  <c r="G27" i="1"/>
  <c r="F40" i="1"/>
  <c r="G23" i="1" s="1"/>
  <c r="G40" i="1"/>
  <c r="G25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66" i="12" l="1"/>
  <c r="G63" i="1" s="1"/>
  <c r="Q58" i="12"/>
  <c r="I72" i="12"/>
  <c r="G64" i="1" s="1"/>
  <c r="I62" i="12"/>
  <c r="G62" i="1" s="1"/>
  <c r="I58" i="12"/>
  <c r="G61" i="1" s="1"/>
  <c r="G13" i="12"/>
  <c r="U23" i="12"/>
  <c r="K72" i="12"/>
  <c r="H64" i="1" s="1"/>
  <c r="M72" i="12"/>
  <c r="Q66" i="12"/>
  <c r="K66" i="12"/>
  <c r="H63" i="1" s="1"/>
  <c r="G66" i="12"/>
  <c r="O62" i="12"/>
  <c r="K58" i="12"/>
  <c r="H61" i="1" s="1"/>
  <c r="G58" i="12"/>
  <c r="G45" i="12"/>
  <c r="U45" i="12"/>
  <c r="Q38" i="12"/>
  <c r="I38" i="12"/>
  <c r="G59" i="1" s="1"/>
  <c r="U38" i="12"/>
  <c r="O38" i="12"/>
  <c r="K32" i="12"/>
  <c r="H57" i="1" s="1"/>
  <c r="M32" i="12"/>
  <c r="Q28" i="12"/>
  <c r="U28" i="12"/>
  <c r="O28" i="12"/>
  <c r="K18" i="12"/>
  <c r="H52" i="1" s="1"/>
  <c r="G18" i="12"/>
  <c r="U13" i="12"/>
  <c r="Q8" i="12"/>
  <c r="K8" i="12"/>
  <c r="H50" i="1" s="1"/>
  <c r="Q72" i="12"/>
  <c r="U72" i="12"/>
  <c r="O72" i="12"/>
  <c r="U66" i="12"/>
  <c r="O66" i="12"/>
  <c r="K62" i="12"/>
  <c r="H62" i="1" s="1"/>
  <c r="G62" i="12"/>
  <c r="U58" i="12"/>
  <c r="O58" i="12"/>
  <c r="O45" i="12"/>
  <c r="K45" i="12"/>
  <c r="H60" i="1" s="1"/>
  <c r="Q45" i="12"/>
  <c r="I45" i="12"/>
  <c r="G60" i="1" s="1"/>
  <c r="K38" i="12"/>
  <c r="H59" i="1" s="1"/>
  <c r="G38" i="12"/>
  <c r="Q32" i="12"/>
  <c r="I32" i="12"/>
  <c r="G57" i="1" s="1"/>
  <c r="U32" i="12"/>
  <c r="O32" i="12"/>
  <c r="K28" i="12"/>
  <c r="H56" i="1" s="1"/>
  <c r="M28" i="12"/>
  <c r="K23" i="12"/>
  <c r="H54" i="1" s="1"/>
  <c r="Q23" i="12"/>
  <c r="I23" i="12"/>
  <c r="G54" i="1" s="1"/>
  <c r="U18" i="12"/>
  <c r="O18" i="12"/>
  <c r="K13" i="12"/>
  <c r="H51" i="1" s="1"/>
  <c r="H66" i="1" s="1"/>
  <c r="Q13" i="12"/>
  <c r="I13" i="12"/>
  <c r="G51" i="1" s="1"/>
  <c r="G66" i="1" s="1"/>
  <c r="O8" i="12"/>
  <c r="U8" i="12"/>
  <c r="I8" i="12"/>
  <c r="G50" i="1" s="1"/>
  <c r="E16" i="1"/>
  <c r="G8" i="12"/>
  <c r="I39" i="1"/>
  <c r="G16" i="1"/>
  <c r="G29" i="1"/>
  <c r="G28" i="1"/>
  <c r="M23" i="12"/>
  <c r="G72" i="12"/>
  <c r="M67" i="12"/>
  <c r="M66" i="12" s="1"/>
  <c r="M63" i="12"/>
  <c r="M62" i="12" s="1"/>
  <c r="M59" i="12"/>
  <c r="M58" i="12" s="1"/>
  <c r="M39" i="12"/>
  <c r="M38" i="12" s="1"/>
  <c r="G36" i="12"/>
  <c r="G32" i="12"/>
  <c r="G28" i="12"/>
  <c r="M27" i="12"/>
  <c r="M26" i="12" s="1"/>
  <c r="M19" i="12"/>
  <c r="M18" i="12" s="1"/>
  <c r="M11" i="12"/>
  <c r="M8" i="12" s="1"/>
  <c r="G23" i="12"/>
  <c r="M49" i="12"/>
  <c r="M45" i="12" s="1"/>
  <c r="M17" i="12"/>
  <c r="M13" i="12" s="1"/>
  <c r="I21" i="1"/>
  <c r="G78" i="12" l="1"/>
  <c r="G17" i="1"/>
  <c r="G21" i="1" s="1"/>
  <c r="E17" i="1"/>
  <c r="E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<sst xmlns="http://schemas.openxmlformats.org/spreadsheetml/2006/main" count="446" uniqueCount="232">
  <si>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</si>
  <si>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</si>
  <si>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</si>
  <si>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</si>
  <si>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</si>
  <si>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</si>
  <si>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</si>
  <si>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</si>
  <si>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</si>
  <si>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</si>
  <si>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</si>
  <si>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</si>
  <si>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</si>
  <si>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</si>
  <si>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</si>
  <si>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</si>
  <si>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</si>
  <si>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</si>
  <si>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</si>
  <si>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</si>
  <si>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</si>
  <si>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</si>
  <si>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</si>
  <si>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</si>
  <si>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</si>
  <si>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</si>
  <si>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</si>
  <si>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</si>
  <si>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</si>
  <si>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</si>
  <si>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</si>
  <si>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</si>
  <si>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</si>
  <si>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</si>
  <si>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</si>
  <si>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</si>
  <si>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</si>
  <si>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</si>
  <si>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</si>
  <si>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</si>
  <si>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</si>
  <si>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</si>
  <si>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</si>
  <si>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Oselce</t>
  </si>
  <si>
    <t>Rozpočet:</t>
  </si>
  <si>
    <t>Misto</t>
  </si>
  <si>
    <t>Rekonstrukce vytápění části areálu SŠ a ZŠ Oselce_UBYTOVNA A POSILOVNA</t>
  </si>
  <si>
    <t>Radek Knobloch</t>
  </si>
  <si>
    <t>Rozpočet</t>
  </si>
  <si>
    <t>Celkem za stavbu</t>
  </si>
  <si>
    <t>CZK</t>
  </si>
  <si>
    <t xml:space="preserve">Popis rozpočtu:  - </t>
  </si>
  <si>
    <t>Architektonicko stavební řešení vč. ZTI</t>
  </si>
  <si>
    <t>D.1.1.e</t>
  </si>
  <si>
    <t>Rekapitulace dílů</t>
  </si>
  <si>
    <t>Typ dílu</t>
  </si>
  <si>
    <t>3</t>
  </si>
  <si>
    <t>Svislé a kompletní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</si>
  <si>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</si>
  <si>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</si>
  <si>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</si>
  <si>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</si>
  <si>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</si>
  <si>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</si>
  <si>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</si>
  <si>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</si>
  <si>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</si>
  <si>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</si>
  <si>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</si>
  <si>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</si>
  <si>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</si>
  <si>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</si>
  <si>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</si>
  <si>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</si>
  <si>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</si>
  <si>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</si>
  <si>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</si>
  <si>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</si>
  <si>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764</t>
  </si>
  <si>
    <t>Konstrukce klempířské</t>
  </si>
  <si>
    <t>767</t>
  </si>
  <si>
    <t>Konstrukce zámečnické</t>
  </si>
  <si>
    <t>771</t>
  </si>
  <si>
    <t>Podlahy z dlaždic a obklady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</si>
  <si>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</si>
  <si>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</si>
  <si>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</si>
  <si>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</si>
  <si>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</si>
  <si>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</si>
  <si>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</si>
  <si>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</si>
  <si>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</si>
  <si>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</si>
  <si>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</si>
  <si>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</si>
  <si>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</si>
  <si>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</si>
  <si>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</si>
  <si>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</si>
  <si>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</si>
  <si>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</si>
  <si>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</si>
  <si>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</si>
  <si>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</si>
  <si>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</si>
  <si>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</si>
  <si>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</si>
  <si>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</si>
  <si>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</si>
  <si>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</si>
  <si>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</si>
  <si>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</si>
  <si>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</si>
  <si>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</si>
  <si>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342248114R00</t>
  </si>
  <si>
    <t>m2</t>
  </si>
  <si>
    <t>POL1_0</t>
  </si>
  <si>
    <t>342948112R00</t>
  </si>
  <si>
    <t>Ukotvení příček k beton.kcím přistřelenými kotvami</t>
  </si>
  <si>
    <t>m</t>
  </si>
  <si>
    <t>342266111RA1</t>
  </si>
  <si>
    <t>Obklad stěn sádrokartonem na ocelovou konstrukci, desky standard tl. 12,5 mm 2x, bez izolace</t>
  </si>
  <si>
    <t>POL2_0</t>
  </si>
  <si>
    <t>342247542R00</t>
  </si>
  <si>
    <t>602021142RT2</t>
  </si>
  <si>
    <t>602021151R00</t>
  </si>
  <si>
    <t>602021148RT1</t>
  </si>
  <si>
    <t>602021114R00</t>
  </si>
  <si>
    <t>612421331RT2</t>
  </si>
  <si>
    <t>Oprava vápen.omítek stěn do 30 % pl. - štukových, s použitím suché maltové směsi</t>
  </si>
  <si>
    <t>612421615R00</t>
  </si>
  <si>
    <t>Omítka vnitřní zdiva, MVC, hrubá zatřená</t>
  </si>
  <si>
    <t>632411105R00</t>
  </si>
  <si>
    <t>611601213R</t>
  </si>
  <si>
    <t>kus</t>
  </si>
  <si>
    <t>POL3_0</t>
  </si>
  <si>
    <t>642942111RT8</t>
  </si>
  <si>
    <t>Osazení zárubní dveřních ocelových, pl. do 2,5 m2, včetně dodávky zárubně 145 x 197 x 11 cm</t>
  </si>
  <si>
    <t>941955002R00</t>
  </si>
  <si>
    <t>Lešení lehké pomocné, výška podlahy do 1,9 m</t>
  </si>
  <si>
    <t>965081713RT2</t>
  </si>
  <si>
    <t>Bourání dlažeb keramických tl.10 mm, nad 1 m2, sbíječka, dlaždice keramické</t>
  </si>
  <si>
    <t>969011121R00</t>
  </si>
  <si>
    <t>Vybourání vodovod., plynového vedení DN do 52 mm</t>
  </si>
  <si>
    <t>965042121R00</t>
  </si>
  <si>
    <t>Bourání mazanin betonových tl. 10 cm, pl. 1 m2</t>
  </si>
  <si>
    <t>m3</t>
  </si>
  <si>
    <t>972033271R00</t>
  </si>
  <si>
    <t>Vybourání otvorů stropu pl. 0,09 m2, tl. 45 cm</t>
  </si>
  <si>
    <t>971024491R00</t>
  </si>
  <si>
    <t>Vybourání otv. zeď kam. pl. 0,25 m2, tl.120cm, MVC</t>
  </si>
  <si>
    <t>971024461R00</t>
  </si>
  <si>
    <t>Vybourání otv. zeď kam. pl. 0,25 m2, tl. 60cm, MVC</t>
  </si>
  <si>
    <t>998011001R00</t>
  </si>
  <si>
    <t>Přesun hmot pro budovy zděné výšky do 6 m</t>
  </si>
  <si>
    <t>t</t>
  </si>
  <si>
    <t>721176115R00</t>
  </si>
  <si>
    <t>Potrubí HT odpadní svislé D 110 x 2,7 mm</t>
  </si>
  <si>
    <t>721 17-1</t>
  </si>
  <si>
    <t>Kondenzační sifon s vodní zápachovou, a mechanickou uzávěrkou DN 32</t>
  </si>
  <si>
    <t>721172</t>
  </si>
  <si>
    <t>Výpusť kondenzátu DN 110</t>
  </si>
  <si>
    <t>721176101R00</t>
  </si>
  <si>
    <t>Potrubí HT připojovací D 32 x 1,8 mm</t>
  </si>
  <si>
    <t>721290111R00</t>
  </si>
  <si>
    <t xml:space="preserve">Zkouška těsnosti kanalizace vodou </t>
  </si>
  <si>
    <t>721223423RT2</t>
  </si>
  <si>
    <t>Vpusť podlahová se zápachovou uzávěrkou HL 310N, mřížka nerez 115 x 115 D 50/75/110 mm, Primus</t>
  </si>
  <si>
    <t>722280106R00</t>
  </si>
  <si>
    <t>Tlaková zkouška vodovodního potrubí DN 32</t>
  </si>
  <si>
    <t>722171211R00</t>
  </si>
  <si>
    <t>Potrubí z PEHD, D 20 x 2,0 mm</t>
  </si>
  <si>
    <t>722202412R00</t>
  </si>
  <si>
    <t>722174212R00</t>
  </si>
  <si>
    <t>Montáž potr.plast.rovné polyf.svař.D 20 mm,vodovod</t>
  </si>
  <si>
    <t>722179191R00</t>
  </si>
  <si>
    <t>Příplatek za malý rozsah do 20 m rozvodu</t>
  </si>
  <si>
    <t>soubor</t>
  </si>
  <si>
    <t>722182008RT1</t>
  </si>
  <si>
    <t>Montáž izol.skruží na potrubí přímé DN110,sam.spoj, samolepicí spoj nebo rychlouzávěr</t>
  </si>
  <si>
    <t>722182001R00</t>
  </si>
  <si>
    <t>Montáž izol.skruží na potrubí přímé DN 25,sam.spoj</t>
  </si>
  <si>
    <t>722181211RZ6</t>
  </si>
  <si>
    <t>722181119R00</t>
  </si>
  <si>
    <t>Ochrana potrubí plstěnými pásy do DN 200, tl. 50mm s Al folií</t>
  </si>
  <si>
    <t>722237662R00</t>
  </si>
  <si>
    <t>722224112R00</t>
  </si>
  <si>
    <t>Kohouty plnicí a vypouštěcí DN 20</t>
  </si>
  <si>
    <t>722231162R00</t>
  </si>
  <si>
    <t>Ventil vod.pojistný pružinový P10-237-616, G 3/4</t>
  </si>
  <si>
    <t>764311931R00</t>
  </si>
  <si>
    <t>Oprava krytiny Pz, tab. 2 x 1 m, do 25 m2, do 45°</t>
  </si>
  <si>
    <t>764341291R00</t>
  </si>
  <si>
    <t>Montáž lemování trub Pz, vlnitá krytina</t>
  </si>
  <si>
    <t>764345291R00</t>
  </si>
  <si>
    <t>Montáž ventilačních nástavců Pz, vlnitá krytina</t>
  </si>
  <si>
    <t>767137601R00</t>
  </si>
  <si>
    <t>Zhotovení otvoru v ocelovém plechu do 0,25 m2</t>
  </si>
  <si>
    <t>767 13-1</t>
  </si>
  <si>
    <t>Větrací gravitační komínek nastavitelný s izolací, PP DN 110 vč. těsnící manžety</t>
  </si>
  <si>
    <t>767132</t>
  </si>
  <si>
    <t>Větrací mřížka plast DN 110</t>
  </si>
  <si>
    <t>771212112R00</t>
  </si>
  <si>
    <t>Kladení dlažby keramické do TM, vel. do 200x200 mm</t>
  </si>
  <si>
    <t>771130111R00</t>
  </si>
  <si>
    <t>Obklad soklíků rovných do tmele výšky do 100 mm</t>
  </si>
  <si>
    <t>59764202R</t>
  </si>
  <si>
    <t>Dlažba keramická matná 200x200x9 mm</t>
  </si>
  <si>
    <t>784191301R00</t>
  </si>
  <si>
    <t>784195222R00</t>
  </si>
  <si>
    <t>004111010R</t>
  </si>
  <si>
    <t>Průzkumné práce - sondy</t>
  </si>
  <si>
    <t>Soubor</t>
  </si>
  <si>
    <t/>
  </si>
  <si>
    <t>SUM</t>
  </si>
  <si>
    <t>POPUZIV</t>
  </si>
  <si>
    <t>END</t>
  </si>
  <si>
    <t>Příčky 14 P+D na MVC 5, tl. 140 mm</t>
  </si>
  <si>
    <t>Dveře vnitřní  plné 1kř. 80x197 cm, lakované, 30 barev, s větrací mřížkou</t>
  </si>
  <si>
    <t>Dlažba matná 200x200x9 mm, Nordic</t>
  </si>
  <si>
    <t>Malba, barva, bez penetrace, 2 x</t>
  </si>
  <si>
    <t>Příčky z cihel broušených, lepidlo, tl.14 cm</t>
  </si>
  <si>
    <t>Štuk na stěnách vnitřní , ručně, tloušťka vrstvy 3 mm</t>
  </si>
  <si>
    <t>Štuk stěn sanační , ručně</t>
  </si>
  <si>
    <t>Stěrka stěn vyrovnávací , ručně, tloušťka vrstvy 2 mm</t>
  </si>
  <si>
    <t>Omítka sanační soklová , ručně</t>
  </si>
  <si>
    <t>Samonivelační stěrka , ruč.zpracování tl.5 mm</t>
  </si>
  <si>
    <t>Kohout kulový nerozebíratelný PP-R D 20</t>
  </si>
  <si>
    <t>Izolace návleková  tl. stěny 6 mm, vnitřní průměr 20 mm</t>
  </si>
  <si>
    <t>Klapka zpětná,2xvnitř.závit  DN 20,vod</t>
  </si>
  <si>
    <t>Penetrace podkladu protiplísňová 1x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</si>
</sst>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9"/>
  <sheetViews>
    <sheetView showGridLines="0" topLeftCell="B1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3" t="s">
        <v>36</v>
      </c>
      <c r="B1" s="235" t="s">
        <v>42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81" t="s">
        <v>40</v>
      </c>
      <c r="C2" s="82"/>
      <c r="D2" s="220" t="s">
        <v>46</v>
      </c>
      <c r="E2" s="221"/>
      <c r="F2" s="221"/>
      <c r="G2" s="221"/>
      <c r="H2" s="221"/>
      <c r="I2" s="221"/>
      <c r="J2" s="222"/>
      <c r="O2" s="2"/>
    </row>
    <row r="3" spans="1:15" ht="23.25" customHeight="1" x14ac:dyDescent="0.2">
      <c r="A3" s="4"/>
      <c r="B3" s="83" t="s">
        <v>45</v>
      </c>
      <c r="C3" s="84"/>
      <c r="D3" s="248" t="s">
        <v>43</v>
      </c>
      <c r="E3" s="249"/>
      <c r="F3" s="249"/>
      <c r="G3" s="249"/>
      <c r="H3" s="249"/>
      <c r="I3" s="249"/>
      <c r="J3" s="250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47</v>
      </c>
      <c r="E11" s="227"/>
      <c r="F11" s="227"/>
      <c r="G11" s="227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6"/>
      <c r="E12" s="246"/>
      <c r="F12" s="246"/>
      <c r="G12" s="24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7"/>
      <c r="E13" s="247"/>
      <c r="F13" s="247"/>
      <c r="G13" s="24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 t="s">
        <v>29</v>
      </c>
      <c r="F15" s="226"/>
      <c r="G15" s="244" t="s">
        <v>30</v>
      </c>
      <c r="H15" s="244"/>
      <c r="I15" s="244" t="s">
        <v>28</v>
      </c>
      <c r="J15" s="245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23">
        <f>SUMIF(F50:F65,A16,G50:G65)+SUMIF(F50:F65,"PSU",G50:G65)</f>
        <v>0</v>
      </c>
      <c r="F16" s="224"/>
      <c r="G16" s="223">
        <f>SUMIF(F50:F65,A16,H50:H65)+SUMIF(F50:F65,"PSU",H50:H65)</f>
        <v>0</v>
      </c>
      <c r="H16" s="224"/>
      <c r="I16" s="223">
        <f>SUMIF(F50:F65,A16,I50:I65)+SUMIF(F50:F65,"PSU",I50:I65)</f>
        <v>0</v>
      </c>
      <c r="J16" s="225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23">
        <f>SUMIF(F50:F65,A17,G50:G65)</f>
        <v>0</v>
      </c>
      <c r="F17" s="224"/>
      <c r="G17" s="223">
        <f>SUMIF(F50:F65,A17,H50:H65)</f>
        <v>0</v>
      </c>
      <c r="H17" s="224"/>
      <c r="I17" s="223">
        <f>SUMIF(F50:F65,A17,I50:I65)</f>
        <v>0</v>
      </c>
      <c r="J17" s="225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23">
        <f>SUMIF(F50:F65,A18,G50:G65)</f>
        <v>0</v>
      </c>
      <c r="F18" s="224"/>
      <c r="G18" s="223">
        <f>SUMIF(F50:F65,A18,H50:H65)</f>
        <v>0</v>
      </c>
      <c r="H18" s="224"/>
      <c r="I18" s="223">
        <f>SUMIF(F50:F65,A18,I50:I65)</f>
        <v>0</v>
      </c>
      <c r="J18" s="225"/>
    </row>
    <row r="19" spans="1:10" ht="23.25" customHeight="1" x14ac:dyDescent="0.2">
      <c r="A19" s="145" t="s">
        <v>86</v>
      </c>
      <c r="B19" s="146" t="s">
        <v>26</v>
      </c>
      <c r="C19" s="58"/>
      <c r="D19" s="59"/>
      <c r="E19" s="223">
        <f>SUMIF(F50:F65,A19,G50:G65)</f>
        <v>0</v>
      </c>
      <c r="F19" s="224"/>
      <c r="G19" s="223">
        <f>SUMIF(F50:F65,A19,H50:H65)</f>
        <v>0</v>
      </c>
      <c r="H19" s="224"/>
      <c r="I19" s="223">
        <f>SUMIF(F50:F65,A19,I50:I65)</f>
        <v>0</v>
      </c>
      <c r="J19" s="225"/>
    </row>
    <row r="20" spans="1:10" ht="23.25" customHeight="1" x14ac:dyDescent="0.2">
      <c r="A20" s="145" t="s">
        <v>87</v>
      </c>
      <c r="B20" s="146" t="s">
        <v>27</v>
      </c>
      <c r="C20" s="58"/>
      <c r="D20" s="59"/>
      <c r="E20" s="223">
        <f>SUMIF(F50:F65,A20,G50:G65)</f>
        <v>0</v>
      </c>
      <c r="F20" s="224"/>
      <c r="G20" s="223">
        <f>SUMIF(F50:F65,A20,H50:H65)</f>
        <v>0</v>
      </c>
      <c r="H20" s="224"/>
      <c r="I20" s="223">
        <f>SUMIF(F50:F65,A20,I50:I65)</f>
        <v>0</v>
      </c>
      <c r="J20" s="225"/>
    </row>
    <row r="21" spans="1:10" ht="23.25" customHeight="1" x14ac:dyDescent="0.2">
      <c r="A21" s="4"/>
      <c r="B21" s="74" t="s">
        <v>28</v>
      </c>
      <c r="C21" s="75"/>
      <c r="D21" s="76"/>
      <c r="E21" s="233">
        <f>SUM(E16:F20)</f>
        <v>0</v>
      </c>
      <c r="F21" s="242"/>
      <c r="G21" s="233">
        <f>SUM(G16:H20)</f>
        <v>0</v>
      </c>
      <c r="H21" s="242"/>
      <c r="I21" s="233">
        <f>SUM(I16:J20)</f>
        <v>0</v>
      </c>
      <c r="J21" s="23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I23*E23/100</f>
        <v>0</v>
      </c>
      <c r="H24" s="230"/>
      <c r="I24" s="230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I25*E25/100</f>
        <v>0</v>
      </c>
      <c r="H26" s="239"/>
      <c r="I26" s="23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43">
        <f>ZakladDPHSniVypocet+ZakladDPHZaklVypocet</f>
        <v>0</v>
      </c>
      <c r="H28" s="243"/>
      <c r="I28" s="243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41">
        <f>ZakladDPHSni+DPHSni+ZakladDPHZakl+DPHZakl+Zaokrouhleni</f>
        <v>0</v>
      </c>
      <c r="H29" s="241"/>
      <c r="I29" s="241"/>
      <c r="J29" s="122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43234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48</v>
      </c>
      <c r="C39" s="211" t="s">
        <v>46</v>
      </c>
      <c r="D39" s="212"/>
      <c r="E39" s="212"/>
      <c r="F39" s="109">
        <f>'Rozpočet Pol'!AC78</f>
        <v>0</v>
      </c>
      <c r="G39" s="110">
        <f>'Rozpočet Pol'!AD78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3" t="s">
        <v>49</v>
      </c>
      <c r="C40" s="214"/>
      <c r="D40" s="214"/>
      <c r="E40" s="214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2" spans="1:52" x14ac:dyDescent="0.2">
      <c r="B42" t="s">
        <v>51</v>
      </c>
    </row>
    <row r="43" spans="1:52" x14ac:dyDescent="0.2">
      <c r="B43" s="215" t="s">
        <v>52</v>
      </c>
      <c r="C43" s="215"/>
      <c r="D43" s="215"/>
      <c r="E43" s="215"/>
      <c r="F43" s="215"/>
      <c r="G43" s="215"/>
      <c r="H43" s="215"/>
      <c r="I43" s="215"/>
      <c r="J43" s="215"/>
      <c r="AZ43" s="123" t="str">
        <f>B43</f>
        <v>Architektonicko stavební řešení vč. ZTI</v>
      </c>
    </row>
    <row r="44" spans="1:52" x14ac:dyDescent="0.2">
      <c r="B44" s="215" t="s">
        <v>53</v>
      </c>
      <c r="C44" s="215"/>
      <c r="D44" s="215"/>
      <c r="E44" s="215"/>
      <c r="F44" s="215"/>
      <c r="G44" s="215"/>
      <c r="H44" s="215"/>
      <c r="I44" s="215"/>
      <c r="J44" s="215"/>
      <c r="AZ44" s="123" t="str">
        <f>B44</f>
        <v>D.1.1.e</v>
      </c>
    </row>
    <row r="47" spans="1:52" ht="15.75" x14ac:dyDescent="0.25">
      <c r="B47" s="124" t="s">
        <v>54</v>
      </c>
    </row>
    <row r="49" spans="1:10" ht="25.5" customHeight="1" x14ac:dyDescent="0.2">
      <c r="A49" s="125"/>
      <c r="B49" s="129" t="s">
        <v>16</v>
      </c>
      <c r="C49" s="129" t="s">
        <v>5</v>
      </c>
      <c r="D49" s="130"/>
      <c r="E49" s="130"/>
      <c r="F49" s="133" t="s">
        <v>55</v>
      </c>
      <c r="G49" s="133" t="s">
        <v>29</v>
      </c>
      <c r="H49" s="133" t="s">
        <v>30</v>
      </c>
      <c r="I49" s="216" t="s">
        <v>28</v>
      </c>
      <c r="J49" s="216"/>
    </row>
    <row r="50" spans="1:10" ht="25.5" customHeight="1" x14ac:dyDescent="0.2">
      <c r="A50" s="126"/>
      <c r="B50" s="134" t="s">
        <v>56</v>
      </c>
      <c r="C50" s="218" t="s">
        <v>57</v>
      </c>
      <c r="D50" s="219"/>
      <c r="E50" s="219"/>
      <c r="F50" s="136" t="s">
        <v>23</v>
      </c>
      <c r="G50" s="137">
        <f>'Rozpočet Pol'!I8</f>
        <v>0</v>
      </c>
      <c r="H50" s="137">
        <f>'Rozpočet Pol'!K8</f>
        <v>0</v>
      </c>
      <c r="I50" s="217"/>
      <c r="J50" s="217"/>
    </row>
    <row r="51" spans="1:10" ht="25.5" customHeight="1" x14ac:dyDescent="0.2">
      <c r="A51" s="126"/>
      <c r="B51" s="128" t="s">
        <v>58</v>
      </c>
      <c r="C51" s="206" t="s">
        <v>59</v>
      </c>
      <c r="D51" s="207"/>
      <c r="E51" s="207"/>
      <c r="F51" s="138" t="s">
        <v>23</v>
      </c>
      <c r="G51" s="139">
        <f>'Rozpočet Pol'!I13</f>
        <v>0</v>
      </c>
      <c r="H51" s="139">
        <f>'Rozpočet Pol'!K13</f>
        <v>0</v>
      </c>
      <c r="I51" s="205"/>
      <c r="J51" s="205"/>
    </row>
    <row r="52" spans="1:10" ht="25.5" customHeight="1" x14ac:dyDescent="0.2">
      <c r="A52" s="126"/>
      <c r="B52" s="128" t="s">
        <v>60</v>
      </c>
      <c r="C52" s="206" t="s">
        <v>61</v>
      </c>
      <c r="D52" s="207"/>
      <c r="E52" s="207"/>
      <c r="F52" s="138" t="s">
        <v>23</v>
      </c>
      <c r="G52" s="139">
        <f>'Rozpočet Pol'!I18</f>
        <v>0</v>
      </c>
      <c r="H52" s="139">
        <f>'Rozpočet Pol'!K18</f>
        <v>0</v>
      </c>
      <c r="I52" s="205"/>
      <c r="J52" s="205"/>
    </row>
    <row r="53" spans="1:10" ht="25.5" customHeight="1" x14ac:dyDescent="0.2">
      <c r="A53" s="126"/>
      <c r="B53" s="128" t="s">
        <v>62</v>
      </c>
      <c r="C53" s="206" t="s">
        <v>63</v>
      </c>
      <c r="D53" s="207"/>
      <c r="E53" s="207"/>
      <c r="F53" s="138" t="s">
        <v>23</v>
      </c>
      <c r="G53" s="139">
        <f>'Rozpočet Pol'!I21</f>
        <v>0</v>
      </c>
      <c r="H53" s="139">
        <f>'Rozpočet Pol'!K21</f>
        <v>0</v>
      </c>
      <c r="I53" s="205"/>
      <c r="J53" s="205"/>
    </row>
    <row r="54" spans="1:10" ht="25.5" customHeight="1" x14ac:dyDescent="0.2">
      <c r="A54" s="126"/>
      <c r="B54" s="128" t="s">
        <v>64</v>
      </c>
      <c r="C54" s="206" t="s">
        <v>65</v>
      </c>
      <c r="D54" s="207"/>
      <c r="E54" s="207"/>
      <c r="F54" s="138" t="s">
        <v>23</v>
      </c>
      <c r="G54" s="139">
        <f>'Rozpočet Pol'!I23</f>
        <v>0</v>
      </c>
      <c r="H54" s="139">
        <f>'Rozpočet Pol'!K23</f>
        <v>0</v>
      </c>
      <c r="I54" s="205"/>
      <c r="J54" s="205"/>
    </row>
    <row r="55" spans="1:10" ht="25.5" customHeight="1" x14ac:dyDescent="0.2">
      <c r="A55" s="126"/>
      <c r="B55" s="128" t="s">
        <v>66</v>
      </c>
      <c r="C55" s="206" t="s">
        <v>67</v>
      </c>
      <c r="D55" s="207"/>
      <c r="E55" s="207"/>
      <c r="F55" s="138" t="s">
        <v>23</v>
      </c>
      <c r="G55" s="139">
        <f>'Rozpočet Pol'!I26</f>
        <v>0</v>
      </c>
      <c r="H55" s="139">
        <f>'Rozpočet Pol'!K26</f>
        <v>0</v>
      </c>
      <c r="I55" s="205"/>
      <c r="J55" s="205"/>
    </row>
    <row r="56" spans="1:10" ht="25.5" customHeight="1" x14ac:dyDescent="0.2">
      <c r="A56" s="126"/>
      <c r="B56" s="128" t="s">
        <v>68</v>
      </c>
      <c r="C56" s="206" t="s">
        <v>69</v>
      </c>
      <c r="D56" s="207"/>
      <c r="E56" s="207"/>
      <c r="F56" s="138" t="s">
        <v>23</v>
      </c>
      <c r="G56" s="139">
        <f>'Rozpočet Pol'!I28</f>
        <v>0</v>
      </c>
      <c r="H56" s="139">
        <f>'Rozpočet Pol'!K28</f>
        <v>0</v>
      </c>
      <c r="I56" s="205"/>
      <c r="J56" s="205"/>
    </row>
    <row r="57" spans="1:10" ht="25.5" customHeight="1" x14ac:dyDescent="0.2">
      <c r="A57" s="126"/>
      <c r="B57" s="128" t="s">
        <v>70</v>
      </c>
      <c r="C57" s="206" t="s">
        <v>71</v>
      </c>
      <c r="D57" s="207"/>
      <c r="E57" s="207"/>
      <c r="F57" s="138" t="s">
        <v>23</v>
      </c>
      <c r="G57" s="139">
        <f>'Rozpočet Pol'!I32</f>
        <v>0</v>
      </c>
      <c r="H57" s="139">
        <f>'Rozpočet Pol'!K32</f>
        <v>0</v>
      </c>
      <c r="I57" s="205"/>
      <c r="J57" s="205"/>
    </row>
    <row r="58" spans="1:10" ht="25.5" customHeight="1" x14ac:dyDescent="0.2">
      <c r="A58" s="126"/>
      <c r="B58" s="128" t="s">
        <v>72</v>
      </c>
      <c r="C58" s="206" t="s">
        <v>73</v>
      </c>
      <c r="D58" s="207"/>
      <c r="E58" s="207"/>
      <c r="F58" s="138" t="s">
        <v>23</v>
      </c>
      <c r="G58" s="139">
        <f>'Rozpočet Pol'!I36</f>
        <v>0</v>
      </c>
      <c r="H58" s="139">
        <f>'Rozpočet Pol'!K36</f>
        <v>0</v>
      </c>
      <c r="I58" s="205"/>
      <c r="J58" s="205"/>
    </row>
    <row r="59" spans="1:10" ht="25.5" customHeight="1" x14ac:dyDescent="0.2">
      <c r="A59" s="126"/>
      <c r="B59" s="128" t="s">
        <v>74</v>
      </c>
      <c r="C59" s="206" t="s">
        <v>75</v>
      </c>
      <c r="D59" s="207"/>
      <c r="E59" s="207"/>
      <c r="F59" s="138" t="s">
        <v>24</v>
      </c>
      <c r="G59" s="139">
        <f>'Rozpočet Pol'!I38</f>
        <v>0</v>
      </c>
      <c r="H59" s="139">
        <f>'Rozpočet Pol'!K38</f>
        <v>0</v>
      </c>
      <c r="I59" s="205"/>
      <c r="J59" s="205"/>
    </row>
    <row r="60" spans="1:10" ht="25.5" customHeight="1" x14ac:dyDescent="0.2">
      <c r="A60" s="126"/>
      <c r="B60" s="128" t="s">
        <v>76</v>
      </c>
      <c r="C60" s="206" t="s">
        <v>77</v>
      </c>
      <c r="D60" s="207"/>
      <c r="E60" s="207"/>
      <c r="F60" s="138" t="s">
        <v>24</v>
      </c>
      <c r="G60" s="139">
        <f>'Rozpočet Pol'!I45</f>
        <v>0</v>
      </c>
      <c r="H60" s="139">
        <f>'Rozpočet Pol'!K45</f>
        <v>0</v>
      </c>
      <c r="I60" s="205"/>
      <c r="J60" s="205"/>
    </row>
    <row r="61" spans="1:10" ht="25.5" customHeight="1" x14ac:dyDescent="0.2">
      <c r="A61" s="126"/>
      <c r="B61" s="128" t="s">
        <v>78</v>
      </c>
      <c r="C61" s="206" t="s">
        <v>79</v>
      </c>
      <c r="D61" s="207"/>
      <c r="E61" s="207"/>
      <c r="F61" s="138" t="s">
        <v>24</v>
      </c>
      <c r="G61" s="139">
        <f>'Rozpočet Pol'!I58</f>
        <v>0</v>
      </c>
      <c r="H61" s="139">
        <f>'Rozpočet Pol'!K58</f>
        <v>0</v>
      </c>
      <c r="I61" s="205"/>
      <c r="J61" s="205"/>
    </row>
    <row r="62" spans="1:10" ht="25.5" customHeight="1" x14ac:dyDescent="0.2">
      <c r="A62" s="126"/>
      <c r="B62" s="128" t="s">
        <v>80</v>
      </c>
      <c r="C62" s="206" t="s">
        <v>81</v>
      </c>
      <c r="D62" s="207"/>
      <c r="E62" s="207"/>
      <c r="F62" s="138" t="s">
        <v>24</v>
      </c>
      <c r="G62" s="139">
        <f>'Rozpočet Pol'!I62</f>
        <v>0</v>
      </c>
      <c r="H62" s="139">
        <f>'Rozpočet Pol'!K62</f>
        <v>0</v>
      </c>
      <c r="I62" s="205"/>
      <c r="J62" s="205"/>
    </row>
    <row r="63" spans="1:10" ht="25.5" customHeight="1" x14ac:dyDescent="0.2">
      <c r="A63" s="126"/>
      <c r="B63" s="128" t="s">
        <v>82</v>
      </c>
      <c r="C63" s="206" t="s">
        <v>83</v>
      </c>
      <c r="D63" s="207"/>
      <c r="E63" s="207"/>
      <c r="F63" s="138" t="s">
        <v>24</v>
      </c>
      <c r="G63" s="139">
        <f>'Rozpočet Pol'!I66</f>
        <v>0</v>
      </c>
      <c r="H63" s="139">
        <f>'Rozpočet Pol'!K66</f>
        <v>0</v>
      </c>
      <c r="I63" s="205"/>
      <c r="J63" s="205"/>
    </row>
    <row r="64" spans="1:10" ht="25.5" customHeight="1" x14ac:dyDescent="0.2">
      <c r="A64" s="126"/>
      <c r="B64" s="128" t="s">
        <v>84</v>
      </c>
      <c r="C64" s="206" t="s">
        <v>85</v>
      </c>
      <c r="D64" s="207"/>
      <c r="E64" s="207"/>
      <c r="F64" s="138" t="s">
        <v>24</v>
      </c>
      <c r="G64" s="139">
        <f>'Rozpočet Pol'!I72</f>
        <v>0</v>
      </c>
      <c r="H64" s="139">
        <f>'Rozpočet Pol'!K72</f>
        <v>0</v>
      </c>
      <c r="I64" s="205"/>
      <c r="J64" s="205"/>
    </row>
    <row r="65" spans="1:10" ht="25.5" customHeight="1" x14ac:dyDescent="0.2">
      <c r="A65" s="126"/>
      <c r="B65" s="135" t="s">
        <v>86</v>
      </c>
      <c r="C65" s="209" t="s">
        <v>26</v>
      </c>
      <c r="D65" s="210"/>
      <c r="E65" s="210"/>
      <c r="F65" s="140" t="s">
        <v>86</v>
      </c>
      <c r="G65" s="141">
        <f>'Rozpočet Pol'!I75</f>
        <v>0</v>
      </c>
      <c r="H65" s="141">
        <f>'Rozpočet Pol'!K75</f>
        <v>0</v>
      </c>
      <c r="I65" s="208"/>
      <c r="J65" s="208"/>
    </row>
    <row r="66" spans="1:10" ht="25.5" customHeight="1" x14ac:dyDescent="0.2">
      <c r="A66" s="127"/>
      <c r="B66" s="131" t="s">
        <v>1</v>
      </c>
      <c r="C66" s="131"/>
      <c r="D66" s="132"/>
      <c r="E66" s="132"/>
      <c r="F66" s="142"/>
      <c r="G66" s="143">
        <f>SUM(G50:G65)</f>
        <v>0</v>
      </c>
      <c r="H66" s="143">
        <f>SUM(H50:H65)</f>
        <v>0</v>
      </c>
      <c r="I66" s="204">
        <f>SUM(I50:I65)</f>
        <v>0</v>
      </c>
      <c r="J66" s="204"/>
    </row>
    <row r="67" spans="1:10" x14ac:dyDescent="0.2">
      <c r="F67" s="144"/>
      <c r="G67" s="96"/>
      <c r="H67" s="144"/>
      <c r="I67" s="96"/>
      <c r="J67" s="96"/>
    </row>
    <row r="68" spans="1:10" x14ac:dyDescent="0.2">
      <c r="F68" s="144"/>
      <c r="G68" s="96"/>
      <c r="H68" s="144"/>
      <c r="I68" s="96"/>
      <c r="J68" s="96"/>
    </row>
    <row r="69" spans="1:10" x14ac:dyDescent="0.2">
      <c r="F69" s="144"/>
      <c r="G69" s="96"/>
      <c r="H69" s="144"/>
      <c r="I69" s="96"/>
      <c r="J6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50:J50"/>
    <mergeCell ref="C50:E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B43:J43"/>
    <mergeCell ref="B44:J44"/>
    <mergeCell ref="I49:J49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6:J66"/>
    <mergeCell ref="I63:J63"/>
    <mergeCell ref="C63:E63"/>
    <mergeCell ref="I64:J64"/>
    <mergeCell ref="C64:E64"/>
    <mergeCell ref="I65:J65"/>
    <mergeCell ref="C65:E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8"/>
  <sheetViews>
    <sheetView tabSelected="1" workbookViewId="0">
      <selection activeCell="C76" sqref="C76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89</v>
      </c>
    </row>
    <row r="2" spans="1:60" ht="25.15" customHeight="1" x14ac:dyDescent="0.2">
      <c r="A2" s="149" t="s">
        <v>88</v>
      </c>
      <c r="B2" s="147"/>
      <c r="C2" s="268" t="s">
        <v>46</v>
      </c>
      <c r="D2" s="269"/>
      <c r="E2" s="269"/>
      <c r="F2" s="269"/>
      <c r="G2" s="270"/>
      <c r="AE2" t="s">
        <v>90</v>
      </c>
    </row>
    <row r="3" spans="1:60" ht="25.15" customHeight="1" x14ac:dyDescent="0.2">
      <c r="A3" s="150" t="s">
        <v>7</v>
      </c>
      <c r="B3" s="148"/>
      <c r="C3" s="271" t="s">
        <v>43</v>
      </c>
      <c r="D3" s="272"/>
      <c r="E3" s="272"/>
      <c r="F3" s="272"/>
      <c r="G3" s="273"/>
      <c r="AE3" t="s">
        <v>91</v>
      </c>
    </row>
    <row r="4" spans="1:60" ht="25.15" hidden="1" customHeight="1" x14ac:dyDescent="0.2">
      <c r="A4" s="150" t="s">
        <v>8</v>
      </c>
      <c r="B4" s="148"/>
      <c r="C4" s="271"/>
      <c r="D4" s="272"/>
      <c r="E4" s="272"/>
      <c r="F4" s="272"/>
      <c r="G4" s="273"/>
      <c r="AE4" t="s">
        <v>92</v>
      </c>
    </row>
    <row r="5" spans="1:60" hidden="1" x14ac:dyDescent="0.2">
      <c r="A5" s="151" t="s">
        <v>93</v>
      </c>
      <c r="B5" s="152"/>
      <c r="C5" s="153"/>
      <c r="D5" s="154"/>
      <c r="E5" s="154"/>
      <c r="F5" s="154"/>
      <c r="G5" s="155"/>
      <c r="AE5" t="s">
        <v>94</v>
      </c>
    </row>
    <row r="7" spans="1:60" ht="38.25" x14ac:dyDescent="0.2">
      <c r="A7" s="160" t="s">
        <v>95</v>
      </c>
      <c r="B7" s="161" t="s">
        <v>96</v>
      </c>
      <c r="C7" s="161" t="s">
        <v>97</v>
      </c>
      <c r="D7" s="160" t="s">
        <v>98</v>
      </c>
      <c r="E7" s="160" t="s">
        <v>99</v>
      </c>
      <c r="F7" s="156" t="s">
        <v>100</v>
      </c>
      <c r="G7" s="177" t="s">
        <v>28</v>
      </c>
      <c r="H7" s="178" t="s">
        <v>29</v>
      </c>
      <c r="I7" s="178" t="s">
        <v>101</v>
      </c>
      <c r="J7" s="178" t="s">
        <v>30</v>
      </c>
      <c r="K7" s="178" t="s">
        <v>102</v>
      </c>
      <c r="L7" s="178" t="s">
        <v>103</v>
      </c>
      <c r="M7" s="178" t="s">
        <v>104</v>
      </c>
      <c r="N7" s="178" t="s">
        <v>105</v>
      </c>
      <c r="O7" s="178" t="s">
        <v>106</v>
      </c>
      <c r="P7" s="178" t="s">
        <v>107</v>
      </c>
      <c r="Q7" s="178" t="s">
        <v>108</v>
      </c>
      <c r="R7" s="178" t="s">
        <v>109</v>
      </c>
      <c r="S7" s="178" t="s">
        <v>110</v>
      </c>
      <c r="T7" s="178" t="s">
        <v>111</v>
      </c>
      <c r="U7" s="163" t="s">
        <v>112</v>
      </c>
    </row>
    <row r="8" spans="1:60" x14ac:dyDescent="0.2">
      <c r="A8" s="179" t="s">
        <v>113</v>
      </c>
      <c r="B8" s="180" t="s">
        <v>56</v>
      </c>
      <c r="C8" s="181" t="s">
        <v>57</v>
      </c>
      <c r="D8" s="182"/>
      <c r="E8" s="183"/>
      <c r="F8" s="184"/>
      <c r="G8" s="184">
        <f>SUMIF(AE9:AE12,"&lt;&gt;NOR",G9:G12)</f>
        <v>0</v>
      </c>
      <c r="H8" s="184"/>
      <c r="I8" s="184">
        <f>SUM(I9:I12)</f>
        <v>0</v>
      </c>
      <c r="J8" s="184"/>
      <c r="K8" s="184">
        <f>SUM(K9:K12)</f>
        <v>0</v>
      </c>
      <c r="L8" s="184"/>
      <c r="M8" s="184">
        <f>SUM(M9:M12)</f>
        <v>0</v>
      </c>
      <c r="N8" s="162"/>
      <c r="O8" s="162">
        <f>SUM(O9:O12)</f>
        <v>0.87776999999999994</v>
      </c>
      <c r="P8" s="162"/>
      <c r="Q8" s="162">
        <f>SUM(Q9:Q12)</f>
        <v>0</v>
      </c>
      <c r="R8" s="162"/>
      <c r="S8" s="162"/>
      <c r="T8" s="179"/>
      <c r="U8" s="162">
        <f>SUM(U9:U12)</f>
        <v>8.26</v>
      </c>
      <c r="AE8" t="s">
        <v>114</v>
      </c>
    </row>
    <row r="9" spans="1:60" outlineLevel="1" x14ac:dyDescent="0.2">
      <c r="A9" s="158">
        <v>1</v>
      </c>
      <c r="B9" s="164" t="s">
        <v>115</v>
      </c>
      <c r="C9" s="197" t="s">
        <v>218</v>
      </c>
      <c r="D9" s="166" t="s">
        <v>116</v>
      </c>
      <c r="E9" s="172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0</v>
      </c>
      <c r="M9" s="175">
        <f>G9*(1+L9/100)</f>
        <v>0</v>
      </c>
      <c r="N9" s="167">
        <v>0.14137</v>
      </c>
      <c r="O9" s="167">
        <f>ROUND(E9*N9,5)</f>
        <v>0.14137</v>
      </c>
      <c r="P9" s="167">
        <v>0</v>
      </c>
      <c r="Q9" s="167">
        <f>ROUND(E9*P9,5)</f>
        <v>0</v>
      </c>
      <c r="R9" s="167"/>
      <c r="S9" s="167"/>
      <c r="T9" s="168">
        <v>0.54200000000000004</v>
      </c>
      <c r="U9" s="167">
        <f>ROUND(E9*T9,2)</f>
        <v>0.54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117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">
      <c r="A10" s="158">
        <v>2</v>
      </c>
      <c r="B10" s="164" t="s">
        <v>118</v>
      </c>
      <c r="C10" s="197" t="s">
        <v>119</v>
      </c>
      <c r="D10" s="166" t="s">
        <v>120</v>
      </c>
      <c r="E10" s="172">
        <v>2</v>
      </c>
      <c r="F10" s="174"/>
      <c r="G10" s="175">
        <f>ROUND(E10*F10,2)</f>
        <v>0</v>
      </c>
      <c r="H10" s="174"/>
      <c r="I10" s="175">
        <f>ROUND(E10*H10,2)</f>
        <v>0</v>
      </c>
      <c r="J10" s="174"/>
      <c r="K10" s="175">
        <f>ROUND(E10*J10,2)</f>
        <v>0</v>
      </c>
      <c r="L10" s="175">
        <v>0</v>
      </c>
      <c r="M10" s="175">
        <f>G10*(1+L10/100)</f>
        <v>0</v>
      </c>
      <c r="N10" s="167">
        <v>1.0200000000000001E-3</v>
      </c>
      <c r="O10" s="167">
        <f>ROUND(E10*N10,5)</f>
        <v>2.0400000000000001E-3</v>
      </c>
      <c r="P10" s="167">
        <v>0</v>
      </c>
      <c r="Q10" s="167">
        <f>ROUND(E10*P10,5)</f>
        <v>0</v>
      </c>
      <c r="R10" s="167"/>
      <c r="S10" s="167"/>
      <c r="T10" s="168">
        <v>0.123</v>
      </c>
      <c r="U10" s="167">
        <f>ROUND(E10*T10,2)</f>
        <v>0.25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117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ht="22.5" outlineLevel="1" x14ac:dyDescent="0.2">
      <c r="A11" s="158">
        <v>3</v>
      </c>
      <c r="B11" s="164" t="s">
        <v>121</v>
      </c>
      <c r="C11" s="197" t="s">
        <v>122</v>
      </c>
      <c r="D11" s="166" t="s">
        <v>116</v>
      </c>
      <c r="E11" s="172">
        <v>4.5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0</v>
      </c>
      <c r="M11" s="175">
        <f>G11*(1+L11/100)</f>
        <v>0</v>
      </c>
      <c r="N11" s="167">
        <v>2.1350000000000001E-2</v>
      </c>
      <c r="O11" s="167">
        <f>ROUND(E11*N11,5)</f>
        <v>9.6079999999999999E-2</v>
      </c>
      <c r="P11" s="167">
        <v>0</v>
      </c>
      <c r="Q11" s="167">
        <f>ROUND(E11*P11,5)</f>
        <v>0</v>
      </c>
      <c r="R11" s="167"/>
      <c r="S11" s="167"/>
      <c r="T11" s="168">
        <v>0.95799999999999996</v>
      </c>
      <c r="U11" s="167">
        <f>ROUND(E11*T11,2)</f>
        <v>4.3099999999999996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123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>
        <v>4</v>
      </c>
      <c r="B12" s="164" t="s">
        <v>124</v>
      </c>
      <c r="C12" s="197" t="s">
        <v>222</v>
      </c>
      <c r="D12" s="166" t="s">
        <v>116</v>
      </c>
      <c r="E12" s="172">
        <v>6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0</v>
      </c>
      <c r="M12" s="175">
        <f>G12*(1+L12/100)</f>
        <v>0</v>
      </c>
      <c r="N12" s="167">
        <v>0.10638</v>
      </c>
      <c r="O12" s="167">
        <f>ROUND(E12*N12,5)</f>
        <v>0.63827999999999996</v>
      </c>
      <c r="P12" s="167">
        <v>0</v>
      </c>
      <c r="Q12" s="167">
        <f>ROUND(E12*P12,5)</f>
        <v>0</v>
      </c>
      <c r="R12" s="167"/>
      <c r="S12" s="167"/>
      <c r="T12" s="168">
        <v>0.52700000000000002</v>
      </c>
      <c r="U12" s="167">
        <f>ROUND(E12*T12,2)</f>
        <v>3.16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117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x14ac:dyDescent="0.2">
      <c r="A13" s="159" t="s">
        <v>113</v>
      </c>
      <c r="B13" s="165" t="s">
        <v>58</v>
      </c>
      <c r="C13" s="198" t="s">
        <v>59</v>
      </c>
      <c r="D13" s="169"/>
      <c r="E13" s="173"/>
      <c r="F13" s="176"/>
      <c r="G13" s="176">
        <f>SUMIF(AE14:AE17,"&lt;&gt;NOR",G14:G17)</f>
        <v>0</v>
      </c>
      <c r="H13" s="176"/>
      <c r="I13" s="176">
        <f>SUM(I14:I17)</f>
        <v>0</v>
      </c>
      <c r="J13" s="176"/>
      <c r="K13" s="176">
        <f>SUM(K14:K17)</f>
        <v>0</v>
      </c>
      <c r="L13" s="176"/>
      <c r="M13" s="176">
        <f>SUM(M14:M17)</f>
        <v>0</v>
      </c>
      <c r="N13" s="170"/>
      <c r="O13" s="170">
        <f>SUM(O14:O17)</f>
        <v>0.36382999999999999</v>
      </c>
      <c r="P13" s="170"/>
      <c r="Q13" s="170">
        <f>SUM(Q14:Q17)</f>
        <v>0</v>
      </c>
      <c r="R13" s="170"/>
      <c r="S13" s="170"/>
      <c r="T13" s="171"/>
      <c r="U13" s="170">
        <f>SUM(U14:U17)</f>
        <v>9.1000000000000014</v>
      </c>
      <c r="AE13" t="s">
        <v>114</v>
      </c>
    </row>
    <row r="14" spans="1:60" outlineLevel="1" x14ac:dyDescent="0.2">
      <c r="A14" s="158">
        <v>5</v>
      </c>
      <c r="B14" s="164" t="s">
        <v>125</v>
      </c>
      <c r="C14" s="197" t="s">
        <v>223</v>
      </c>
      <c r="D14" s="166" t="s">
        <v>116</v>
      </c>
      <c r="E14" s="172">
        <v>7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0</v>
      </c>
      <c r="M14" s="175">
        <f>G14*(1+L14/100)</f>
        <v>0</v>
      </c>
      <c r="N14" s="167">
        <v>3.7799999999999999E-3</v>
      </c>
      <c r="O14" s="167">
        <f>ROUND(E14*N14,5)</f>
        <v>2.6460000000000001E-2</v>
      </c>
      <c r="P14" s="167">
        <v>0</v>
      </c>
      <c r="Q14" s="167">
        <f>ROUND(E14*P14,5)</f>
        <v>0</v>
      </c>
      <c r="R14" s="167"/>
      <c r="S14" s="167"/>
      <c r="T14" s="168">
        <v>0.245</v>
      </c>
      <c r="U14" s="167">
        <f>ROUND(E14*T14,2)</f>
        <v>1.72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117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">
      <c r="A15" s="158">
        <v>6</v>
      </c>
      <c r="B15" s="164" t="s">
        <v>126</v>
      </c>
      <c r="C15" s="197" t="s">
        <v>224</v>
      </c>
      <c r="D15" s="166" t="s">
        <v>116</v>
      </c>
      <c r="E15" s="172">
        <v>9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0</v>
      </c>
      <c r="M15" s="175">
        <f>G15*(1+L15/100)</f>
        <v>0</v>
      </c>
      <c r="N15" s="167">
        <v>2.5200000000000001E-3</v>
      </c>
      <c r="O15" s="167">
        <f>ROUND(E15*N15,5)</f>
        <v>2.2679999999999999E-2</v>
      </c>
      <c r="P15" s="167">
        <v>0</v>
      </c>
      <c r="Q15" s="167">
        <f>ROUND(E15*P15,5)</f>
        <v>0</v>
      </c>
      <c r="R15" s="167"/>
      <c r="S15" s="167"/>
      <c r="T15" s="168">
        <v>0.22</v>
      </c>
      <c r="U15" s="167">
        <f>ROUND(E15*T15,2)</f>
        <v>1.98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117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ht="22.5" outlineLevel="1" x14ac:dyDescent="0.2">
      <c r="A16" s="158">
        <v>7</v>
      </c>
      <c r="B16" s="164" t="s">
        <v>127</v>
      </c>
      <c r="C16" s="197" t="s">
        <v>225</v>
      </c>
      <c r="D16" s="166" t="s">
        <v>116</v>
      </c>
      <c r="E16" s="172">
        <v>4.5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0</v>
      </c>
      <c r="M16" s="175">
        <f>G16*(1+L16/100)</f>
        <v>0</v>
      </c>
      <c r="N16" s="167">
        <v>2.7299999999999998E-3</v>
      </c>
      <c r="O16" s="167">
        <f>ROUND(E16*N16,5)</f>
        <v>1.2290000000000001E-2</v>
      </c>
      <c r="P16" s="167">
        <v>0</v>
      </c>
      <c r="Q16" s="167">
        <f>ROUND(E16*P16,5)</f>
        <v>0</v>
      </c>
      <c r="R16" s="167"/>
      <c r="S16" s="167"/>
      <c r="T16" s="168">
        <v>0.24</v>
      </c>
      <c r="U16" s="167">
        <f>ROUND(E16*T16,2)</f>
        <v>1.08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117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">
      <c r="A17" s="158">
        <v>8</v>
      </c>
      <c r="B17" s="164" t="s">
        <v>128</v>
      </c>
      <c r="C17" s="197" t="s">
        <v>226</v>
      </c>
      <c r="D17" s="166" t="s">
        <v>116</v>
      </c>
      <c r="E17" s="172">
        <v>9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0</v>
      </c>
      <c r="M17" s="175">
        <f>G17*(1+L17/100)</f>
        <v>0</v>
      </c>
      <c r="N17" s="167">
        <v>3.3599999999999998E-2</v>
      </c>
      <c r="O17" s="167">
        <f>ROUND(E17*N17,5)</f>
        <v>0.3024</v>
      </c>
      <c r="P17" s="167">
        <v>0</v>
      </c>
      <c r="Q17" s="167">
        <f>ROUND(E17*P17,5)</f>
        <v>0</v>
      </c>
      <c r="R17" s="167"/>
      <c r="S17" s="167"/>
      <c r="T17" s="168">
        <v>0.48</v>
      </c>
      <c r="U17" s="167">
        <f>ROUND(E17*T17,2)</f>
        <v>4.32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117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x14ac:dyDescent="0.2">
      <c r="A18" s="159" t="s">
        <v>113</v>
      </c>
      <c r="B18" s="165" t="s">
        <v>60</v>
      </c>
      <c r="C18" s="198" t="s">
        <v>61</v>
      </c>
      <c r="D18" s="169"/>
      <c r="E18" s="173"/>
      <c r="F18" s="176"/>
      <c r="G18" s="176">
        <f>SUMIF(AE19:AE20,"&lt;&gt;NOR",G19:G20)</f>
        <v>0</v>
      </c>
      <c r="H18" s="176"/>
      <c r="I18" s="176">
        <f>SUM(I19:I20)</f>
        <v>0</v>
      </c>
      <c r="J18" s="176"/>
      <c r="K18" s="176">
        <f>SUM(K19:K20)</f>
        <v>0</v>
      </c>
      <c r="L18" s="176"/>
      <c r="M18" s="176">
        <f>SUM(M19:M20)</f>
        <v>0</v>
      </c>
      <c r="N18" s="170"/>
      <c r="O18" s="170">
        <f>SUM(O19:O20)</f>
        <v>0.35854999999999998</v>
      </c>
      <c r="P18" s="170"/>
      <c r="Q18" s="170">
        <f>SUM(Q19:Q20)</f>
        <v>0</v>
      </c>
      <c r="R18" s="170"/>
      <c r="S18" s="170"/>
      <c r="T18" s="171"/>
      <c r="U18" s="170">
        <f>SUM(U19:U20)</f>
        <v>5.5</v>
      </c>
      <c r="AE18" t="s">
        <v>114</v>
      </c>
    </row>
    <row r="19" spans="1:60" ht="22.5" outlineLevel="1" x14ac:dyDescent="0.2">
      <c r="A19" s="158">
        <v>9</v>
      </c>
      <c r="B19" s="164" t="s">
        <v>129</v>
      </c>
      <c r="C19" s="197" t="s">
        <v>130</v>
      </c>
      <c r="D19" s="166" t="s">
        <v>116</v>
      </c>
      <c r="E19" s="172">
        <v>8.1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0</v>
      </c>
      <c r="M19" s="175">
        <f>G19*(1+L19/100)</f>
        <v>0</v>
      </c>
      <c r="N19" s="167">
        <v>1.038E-2</v>
      </c>
      <c r="O19" s="167">
        <f>ROUND(E19*N19,5)</f>
        <v>8.4080000000000002E-2</v>
      </c>
      <c r="P19" s="167">
        <v>0</v>
      </c>
      <c r="Q19" s="167">
        <f>ROUND(E19*P19,5)</f>
        <v>0</v>
      </c>
      <c r="R19" s="167"/>
      <c r="S19" s="167"/>
      <c r="T19" s="168">
        <v>0.33688000000000001</v>
      </c>
      <c r="U19" s="167">
        <f>ROUND(E19*T19,2)</f>
        <v>2.73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117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 x14ac:dyDescent="0.2">
      <c r="A20" s="158">
        <v>10</v>
      </c>
      <c r="B20" s="164" t="s">
        <v>131</v>
      </c>
      <c r="C20" s="197" t="s">
        <v>132</v>
      </c>
      <c r="D20" s="166" t="s">
        <v>116</v>
      </c>
      <c r="E20" s="172">
        <v>7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0</v>
      </c>
      <c r="M20" s="175">
        <f>G20*(1+L20/100)</f>
        <v>0</v>
      </c>
      <c r="N20" s="167">
        <v>3.9210000000000002E-2</v>
      </c>
      <c r="O20" s="167">
        <f>ROUND(E20*N20,5)</f>
        <v>0.27446999999999999</v>
      </c>
      <c r="P20" s="167">
        <v>0</v>
      </c>
      <c r="Q20" s="167">
        <f>ROUND(E20*P20,5)</f>
        <v>0</v>
      </c>
      <c r="R20" s="167"/>
      <c r="S20" s="167"/>
      <c r="T20" s="168">
        <v>0.39600000000000002</v>
      </c>
      <c r="U20" s="167">
        <f>ROUND(E20*T20,2)</f>
        <v>2.77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117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x14ac:dyDescent="0.2">
      <c r="A21" s="159" t="s">
        <v>113</v>
      </c>
      <c r="B21" s="165" t="s">
        <v>62</v>
      </c>
      <c r="C21" s="198" t="s">
        <v>63</v>
      </c>
      <c r="D21" s="169"/>
      <c r="E21" s="173"/>
      <c r="F21" s="176"/>
      <c r="G21" s="176">
        <f>SUMIF(AE22:AE22,"&lt;&gt;NOR",G22:G22)</f>
        <v>0</v>
      </c>
      <c r="H21" s="176"/>
      <c r="I21" s="176">
        <f>SUM(I22:I22)</f>
        <v>0</v>
      </c>
      <c r="J21" s="176"/>
      <c r="K21" s="176">
        <f>SUM(K22:K22)</f>
        <v>0</v>
      </c>
      <c r="L21" s="176"/>
      <c r="M21" s="176">
        <f>SUM(M22:M22)</f>
        <v>0</v>
      </c>
      <c r="N21" s="170"/>
      <c r="O21" s="170">
        <f>SUM(O22:O22)</f>
        <v>5.7529999999999998E-2</v>
      </c>
      <c r="P21" s="170"/>
      <c r="Q21" s="170">
        <f>SUM(Q22:Q22)</f>
        <v>0</v>
      </c>
      <c r="R21" s="170"/>
      <c r="S21" s="170"/>
      <c r="T21" s="171"/>
      <c r="U21" s="170">
        <f>SUM(U22:U22)</f>
        <v>1.66</v>
      </c>
      <c r="AE21" t="s">
        <v>114</v>
      </c>
    </row>
    <row r="22" spans="1:60" outlineLevel="1" x14ac:dyDescent="0.2">
      <c r="A22" s="158">
        <v>11</v>
      </c>
      <c r="B22" s="164" t="s">
        <v>133</v>
      </c>
      <c r="C22" s="197" t="s">
        <v>227</v>
      </c>
      <c r="D22" s="166" t="s">
        <v>116</v>
      </c>
      <c r="E22" s="172">
        <v>6.45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0</v>
      </c>
      <c r="M22" s="175">
        <f>G22*(1+L22/100)</f>
        <v>0</v>
      </c>
      <c r="N22" s="167">
        <v>8.9200000000000008E-3</v>
      </c>
      <c r="O22" s="167">
        <f>ROUND(E22*N22,5)</f>
        <v>5.7529999999999998E-2</v>
      </c>
      <c r="P22" s="167">
        <v>0</v>
      </c>
      <c r="Q22" s="167">
        <f>ROUND(E22*P22,5)</f>
        <v>0</v>
      </c>
      <c r="R22" s="167"/>
      <c r="S22" s="167"/>
      <c r="T22" s="168">
        <v>0.25800000000000001</v>
      </c>
      <c r="U22" s="167">
        <f>ROUND(E22*T22,2)</f>
        <v>1.66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117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x14ac:dyDescent="0.2">
      <c r="A23" s="159" t="s">
        <v>113</v>
      </c>
      <c r="B23" s="165" t="s">
        <v>64</v>
      </c>
      <c r="C23" s="198" t="s">
        <v>65</v>
      </c>
      <c r="D23" s="169"/>
      <c r="E23" s="173"/>
      <c r="F23" s="176"/>
      <c r="G23" s="176">
        <f>SUMIF(AE24:AE25,"&lt;&gt;NOR",G24:G25)</f>
        <v>0</v>
      </c>
      <c r="H23" s="176"/>
      <c r="I23" s="176">
        <f>SUM(I24:I25)</f>
        <v>0</v>
      </c>
      <c r="J23" s="176"/>
      <c r="K23" s="176">
        <f>SUM(K24:K25)</f>
        <v>0</v>
      </c>
      <c r="L23" s="176"/>
      <c r="M23" s="176">
        <f>SUM(M24:M25)</f>
        <v>0</v>
      </c>
      <c r="N23" s="170"/>
      <c r="O23" s="170">
        <f>SUM(O24:O25)</f>
        <v>7.0039999999999991E-2</v>
      </c>
      <c r="P23" s="170"/>
      <c r="Q23" s="170">
        <f>SUM(Q24:Q25)</f>
        <v>0</v>
      </c>
      <c r="R23" s="170"/>
      <c r="S23" s="170"/>
      <c r="T23" s="171"/>
      <c r="U23" s="170">
        <f>SUM(U24:U25)</f>
        <v>1.86</v>
      </c>
      <c r="AE23" t="s">
        <v>114</v>
      </c>
    </row>
    <row r="24" spans="1:60" ht="22.5" outlineLevel="1" x14ac:dyDescent="0.2">
      <c r="A24" s="158">
        <v>12</v>
      </c>
      <c r="B24" s="164" t="s">
        <v>134</v>
      </c>
      <c r="C24" s="197" t="s">
        <v>219</v>
      </c>
      <c r="D24" s="166" t="s">
        <v>135</v>
      </c>
      <c r="E24" s="172">
        <v>2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0</v>
      </c>
      <c r="M24" s="175">
        <f>G24*(1+L24/100)</f>
        <v>0</v>
      </c>
      <c r="N24" s="167">
        <v>1.7999999999999999E-2</v>
      </c>
      <c r="O24" s="167">
        <f>ROUND(E24*N24,5)</f>
        <v>3.5999999999999997E-2</v>
      </c>
      <c r="P24" s="167">
        <v>0</v>
      </c>
      <c r="Q24" s="167">
        <f>ROUND(E24*P24,5)</f>
        <v>0</v>
      </c>
      <c r="R24" s="167"/>
      <c r="S24" s="167"/>
      <c r="T24" s="168">
        <v>0</v>
      </c>
      <c r="U24" s="167">
        <f>ROUND(E24*T24,2)</f>
        <v>0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136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ht="22.5" outlineLevel="1" x14ac:dyDescent="0.2">
      <c r="A25" s="158">
        <v>13</v>
      </c>
      <c r="B25" s="164" t="s">
        <v>137</v>
      </c>
      <c r="C25" s="197" t="s">
        <v>138</v>
      </c>
      <c r="D25" s="166" t="s">
        <v>135</v>
      </c>
      <c r="E25" s="172">
        <v>1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0</v>
      </c>
      <c r="M25" s="175">
        <f>G25*(1+L25/100)</f>
        <v>0</v>
      </c>
      <c r="N25" s="167">
        <v>3.4040000000000001E-2</v>
      </c>
      <c r="O25" s="167">
        <f>ROUND(E25*N25,5)</f>
        <v>3.4040000000000001E-2</v>
      </c>
      <c r="P25" s="167">
        <v>0</v>
      </c>
      <c r="Q25" s="167">
        <f>ROUND(E25*P25,5)</f>
        <v>0</v>
      </c>
      <c r="R25" s="167"/>
      <c r="S25" s="167"/>
      <c r="T25" s="168">
        <v>1.86</v>
      </c>
      <c r="U25" s="167">
        <f>ROUND(E25*T25,2)</f>
        <v>1.86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117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x14ac:dyDescent="0.2">
      <c r="A26" s="159" t="s">
        <v>113</v>
      </c>
      <c r="B26" s="165" t="s">
        <v>66</v>
      </c>
      <c r="C26" s="198" t="s">
        <v>67</v>
      </c>
      <c r="D26" s="169"/>
      <c r="E26" s="173"/>
      <c r="F26" s="176"/>
      <c r="G26" s="176">
        <f>SUMIF(AE27:AE27,"&lt;&gt;NOR",G27:G27)</f>
        <v>0</v>
      </c>
      <c r="H26" s="176"/>
      <c r="I26" s="176">
        <f>SUM(I27:I27)</f>
        <v>0</v>
      </c>
      <c r="J26" s="176"/>
      <c r="K26" s="176">
        <f>SUM(K27:K27)</f>
        <v>0</v>
      </c>
      <c r="L26" s="176"/>
      <c r="M26" s="176">
        <f>SUM(M27:M27)</f>
        <v>0</v>
      </c>
      <c r="N26" s="170"/>
      <c r="O26" s="170">
        <f>SUM(O27:O27)</f>
        <v>3.16E-3</v>
      </c>
      <c r="P26" s="170"/>
      <c r="Q26" s="170">
        <f>SUM(Q27:Q27)</f>
        <v>0</v>
      </c>
      <c r="R26" s="170"/>
      <c r="S26" s="170"/>
      <c r="T26" s="171"/>
      <c r="U26" s="170">
        <f>SUM(U27:U27)</f>
        <v>0.43</v>
      </c>
      <c r="AE26" t="s">
        <v>114</v>
      </c>
    </row>
    <row r="27" spans="1:60" outlineLevel="1" x14ac:dyDescent="0.2">
      <c r="A27" s="158">
        <v>14</v>
      </c>
      <c r="B27" s="164" t="s">
        <v>139</v>
      </c>
      <c r="C27" s="197" t="s">
        <v>140</v>
      </c>
      <c r="D27" s="166" t="s">
        <v>116</v>
      </c>
      <c r="E27" s="172">
        <v>2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0</v>
      </c>
      <c r="M27" s="175">
        <f>G27*(1+L27/100)</f>
        <v>0</v>
      </c>
      <c r="N27" s="167">
        <v>1.58E-3</v>
      </c>
      <c r="O27" s="167">
        <f>ROUND(E27*N27,5)</f>
        <v>3.16E-3</v>
      </c>
      <c r="P27" s="167">
        <v>0</v>
      </c>
      <c r="Q27" s="167">
        <f>ROUND(E27*P27,5)</f>
        <v>0</v>
      </c>
      <c r="R27" s="167"/>
      <c r="S27" s="167"/>
      <c r="T27" s="168">
        <v>0.214</v>
      </c>
      <c r="U27" s="167">
        <f>ROUND(E27*T27,2)</f>
        <v>0.43</v>
      </c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117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x14ac:dyDescent="0.2">
      <c r="A28" s="159" t="s">
        <v>113</v>
      </c>
      <c r="B28" s="165" t="s">
        <v>68</v>
      </c>
      <c r="C28" s="198" t="s">
        <v>69</v>
      </c>
      <c r="D28" s="169"/>
      <c r="E28" s="173"/>
      <c r="F28" s="176"/>
      <c r="G28" s="176">
        <f>SUMIF(AE29:AE31,"&lt;&gt;NOR",G29:G31)</f>
        <v>0</v>
      </c>
      <c r="H28" s="176"/>
      <c r="I28" s="176">
        <f>SUM(I29:I31)</f>
        <v>0</v>
      </c>
      <c r="J28" s="176"/>
      <c r="K28" s="176">
        <f>SUM(K29:K31)</f>
        <v>0</v>
      </c>
      <c r="L28" s="176"/>
      <c r="M28" s="176">
        <f>SUM(M29:M31)</f>
        <v>0</v>
      </c>
      <c r="N28" s="170"/>
      <c r="O28" s="170">
        <f>SUM(O29:O31)</f>
        <v>1.14E-2</v>
      </c>
      <c r="P28" s="170"/>
      <c r="Q28" s="170">
        <f>SUM(Q29:Q31)</f>
        <v>1.6640000000000001</v>
      </c>
      <c r="R28" s="170"/>
      <c r="S28" s="170"/>
      <c r="T28" s="171"/>
      <c r="U28" s="170">
        <f>SUM(U29:U31)</f>
        <v>10.17</v>
      </c>
      <c r="AE28" t="s">
        <v>114</v>
      </c>
    </row>
    <row r="29" spans="1:60" ht="22.5" outlineLevel="1" x14ac:dyDescent="0.2">
      <c r="A29" s="158">
        <v>15</v>
      </c>
      <c r="B29" s="164" t="s">
        <v>141</v>
      </c>
      <c r="C29" s="197" t="s">
        <v>142</v>
      </c>
      <c r="D29" s="166" t="s">
        <v>116</v>
      </c>
      <c r="E29" s="172">
        <v>8.6999999999999993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0</v>
      </c>
      <c r="M29" s="175">
        <f>G29*(1+L29/100)</f>
        <v>0</v>
      </c>
      <c r="N29" s="167">
        <v>0</v>
      </c>
      <c r="O29" s="167">
        <f>ROUND(E29*N29,5)</f>
        <v>0</v>
      </c>
      <c r="P29" s="167">
        <v>0.02</v>
      </c>
      <c r="Q29" s="167">
        <f>ROUND(E29*P29,5)</f>
        <v>0.17399999999999999</v>
      </c>
      <c r="R29" s="167"/>
      <c r="S29" s="167"/>
      <c r="T29" s="168">
        <v>7.8E-2</v>
      </c>
      <c r="U29" s="167">
        <f>ROUND(E29*T29,2)</f>
        <v>0.68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117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ht="22.5" outlineLevel="1" x14ac:dyDescent="0.2">
      <c r="A30" s="158">
        <v>16</v>
      </c>
      <c r="B30" s="164" t="s">
        <v>143</v>
      </c>
      <c r="C30" s="197" t="s">
        <v>144</v>
      </c>
      <c r="D30" s="166" t="s">
        <v>120</v>
      </c>
      <c r="E30" s="172">
        <v>30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0</v>
      </c>
      <c r="M30" s="175">
        <f>G30*(1+L30/100)</f>
        <v>0</v>
      </c>
      <c r="N30" s="167">
        <v>3.8000000000000002E-4</v>
      </c>
      <c r="O30" s="167">
        <f>ROUND(E30*N30,5)</f>
        <v>1.14E-2</v>
      </c>
      <c r="P30" s="167">
        <v>1.2999999999999999E-2</v>
      </c>
      <c r="Q30" s="167">
        <f>ROUND(E30*P30,5)</f>
        <v>0.39</v>
      </c>
      <c r="R30" s="167"/>
      <c r="S30" s="167"/>
      <c r="T30" s="168">
        <v>0.107</v>
      </c>
      <c r="U30" s="167">
        <f>ROUND(E30*T30,2)</f>
        <v>3.21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117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 x14ac:dyDescent="0.2">
      <c r="A31" s="158">
        <v>17</v>
      </c>
      <c r="B31" s="164" t="s">
        <v>145</v>
      </c>
      <c r="C31" s="197" t="s">
        <v>146</v>
      </c>
      <c r="D31" s="166" t="s">
        <v>147</v>
      </c>
      <c r="E31" s="172">
        <v>0.5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0</v>
      </c>
      <c r="M31" s="175">
        <f>G31*(1+L31/100)</f>
        <v>0</v>
      </c>
      <c r="N31" s="167">
        <v>0</v>
      </c>
      <c r="O31" s="167">
        <f>ROUND(E31*N31,5)</f>
        <v>0</v>
      </c>
      <c r="P31" s="167">
        <v>2.2000000000000002</v>
      </c>
      <c r="Q31" s="167">
        <f>ROUND(E31*P31,5)</f>
        <v>1.1000000000000001</v>
      </c>
      <c r="R31" s="167"/>
      <c r="S31" s="167"/>
      <c r="T31" s="168">
        <v>12.56</v>
      </c>
      <c r="U31" s="167">
        <f>ROUND(E31*T31,2)</f>
        <v>6.28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117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x14ac:dyDescent="0.2">
      <c r="A32" s="159" t="s">
        <v>113</v>
      </c>
      <c r="B32" s="165" t="s">
        <v>70</v>
      </c>
      <c r="C32" s="198" t="s">
        <v>71</v>
      </c>
      <c r="D32" s="169"/>
      <c r="E32" s="173"/>
      <c r="F32" s="176"/>
      <c r="G32" s="176">
        <f>SUMIF(AE33:AE35,"&lt;&gt;NOR",G33:G35)</f>
        <v>0</v>
      </c>
      <c r="H32" s="176"/>
      <c r="I32" s="176">
        <f>SUM(I33:I35)</f>
        <v>0</v>
      </c>
      <c r="J32" s="176"/>
      <c r="K32" s="176">
        <f>SUM(K33:K35)</f>
        <v>0</v>
      </c>
      <c r="L32" s="176"/>
      <c r="M32" s="176">
        <f>SUM(M33:M35)</f>
        <v>0</v>
      </c>
      <c r="N32" s="170"/>
      <c r="O32" s="170">
        <f>SUM(O33:O35)</f>
        <v>2.66E-3</v>
      </c>
      <c r="P32" s="170"/>
      <c r="Q32" s="170">
        <f>SUM(Q33:Q35)</f>
        <v>1.3379999999999999</v>
      </c>
      <c r="R32" s="170"/>
      <c r="S32" s="170"/>
      <c r="T32" s="171"/>
      <c r="U32" s="170">
        <f>SUM(U33:U35)</f>
        <v>11.39</v>
      </c>
      <c r="AE32" t="s">
        <v>114</v>
      </c>
    </row>
    <row r="33" spans="1:60" outlineLevel="1" x14ac:dyDescent="0.2">
      <c r="A33" s="158">
        <v>18</v>
      </c>
      <c r="B33" s="164" t="s">
        <v>148</v>
      </c>
      <c r="C33" s="197" t="s">
        <v>149</v>
      </c>
      <c r="D33" s="166" t="s">
        <v>135</v>
      </c>
      <c r="E33" s="172">
        <v>4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0</v>
      </c>
      <c r="M33" s="175">
        <f>G33*(1+L33/100)</f>
        <v>0</v>
      </c>
      <c r="N33" s="167">
        <v>0</v>
      </c>
      <c r="O33" s="167">
        <f>ROUND(E33*N33,5)</f>
        <v>0</v>
      </c>
      <c r="P33" s="167">
        <v>7.2999999999999995E-2</v>
      </c>
      <c r="Q33" s="167">
        <f>ROUND(E33*P33,5)</f>
        <v>0.29199999999999998</v>
      </c>
      <c r="R33" s="167"/>
      <c r="S33" s="167"/>
      <c r="T33" s="168">
        <v>1.1599999999999999</v>
      </c>
      <c r="U33" s="167">
        <f>ROUND(E33*T33,2)</f>
        <v>4.6399999999999997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117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58">
        <v>19</v>
      </c>
      <c r="B34" s="164" t="s">
        <v>150</v>
      </c>
      <c r="C34" s="197" t="s">
        <v>151</v>
      </c>
      <c r="D34" s="166" t="s">
        <v>135</v>
      </c>
      <c r="E34" s="172">
        <v>1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0</v>
      </c>
      <c r="M34" s="175">
        <f>G34*(1+L34/100)</f>
        <v>0</v>
      </c>
      <c r="N34" s="167">
        <v>1.33E-3</v>
      </c>
      <c r="O34" s="167">
        <f>ROUND(E34*N34,5)</f>
        <v>1.33E-3</v>
      </c>
      <c r="P34" s="167">
        <v>0.69699999999999995</v>
      </c>
      <c r="Q34" s="167">
        <f>ROUND(E34*P34,5)</f>
        <v>0.69699999999999995</v>
      </c>
      <c r="R34" s="167"/>
      <c r="S34" s="167"/>
      <c r="T34" s="168">
        <v>4.4610000000000003</v>
      </c>
      <c r="U34" s="167">
        <f>ROUND(E34*T34,2)</f>
        <v>4.46</v>
      </c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117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 x14ac:dyDescent="0.2">
      <c r="A35" s="158">
        <v>20</v>
      </c>
      <c r="B35" s="164" t="s">
        <v>152</v>
      </c>
      <c r="C35" s="197" t="s">
        <v>153</v>
      </c>
      <c r="D35" s="166" t="s">
        <v>135</v>
      </c>
      <c r="E35" s="172">
        <v>1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0</v>
      </c>
      <c r="M35" s="175">
        <f>G35*(1+L35/100)</f>
        <v>0</v>
      </c>
      <c r="N35" s="167">
        <v>1.33E-3</v>
      </c>
      <c r="O35" s="167">
        <f>ROUND(E35*N35,5)</f>
        <v>1.33E-3</v>
      </c>
      <c r="P35" s="167">
        <v>0.34899999999999998</v>
      </c>
      <c r="Q35" s="167">
        <f>ROUND(E35*P35,5)</f>
        <v>0.34899999999999998</v>
      </c>
      <c r="R35" s="167"/>
      <c r="S35" s="167"/>
      <c r="T35" s="168">
        <v>2.2909999999999999</v>
      </c>
      <c r="U35" s="167">
        <f>ROUND(E35*T35,2)</f>
        <v>2.29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117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x14ac:dyDescent="0.2">
      <c r="A36" s="159" t="s">
        <v>113</v>
      </c>
      <c r="B36" s="165" t="s">
        <v>72</v>
      </c>
      <c r="C36" s="198" t="s">
        <v>73</v>
      </c>
      <c r="D36" s="169"/>
      <c r="E36" s="173"/>
      <c r="F36" s="176"/>
      <c r="G36" s="176">
        <f>SUMIF(AE37:AE37,"&lt;&gt;NOR",G37:G37)</f>
        <v>0</v>
      </c>
      <c r="H36" s="176"/>
      <c r="I36" s="176">
        <f>SUM(I37:I37)</f>
        <v>0</v>
      </c>
      <c r="J36" s="176"/>
      <c r="K36" s="176">
        <f>SUM(K37:K37)</f>
        <v>0</v>
      </c>
      <c r="L36" s="176"/>
      <c r="M36" s="176">
        <f>SUM(M37:M37)</f>
        <v>0</v>
      </c>
      <c r="N36" s="170"/>
      <c r="O36" s="170">
        <f>SUM(O37:O37)</f>
        <v>0</v>
      </c>
      <c r="P36" s="170"/>
      <c r="Q36" s="170">
        <f>SUM(Q37:Q37)</f>
        <v>0</v>
      </c>
      <c r="R36" s="170"/>
      <c r="S36" s="170"/>
      <c r="T36" s="171"/>
      <c r="U36" s="170">
        <f>SUM(U37:U37)</f>
        <v>1.7</v>
      </c>
      <c r="AE36" t="s">
        <v>114</v>
      </c>
    </row>
    <row r="37" spans="1:60" outlineLevel="1" x14ac:dyDescent="0.2">
      <c r="A37" s="158">
        <v>21</v>
      </c>
      <c r="B37" s="164" t="s">
        <v>154</v>
      </c>
      <c r="C37" s="197" t="s">
        <v>155</v>
      </c>
      <c r="D37" s="166" t="s">
        <v>156</v>
      </c>
      <c r="E37" s="172">
        <v>2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0</v>
      </c>
      <c r="M37" s="175">
        <f>G37*(1+L37/100)</f>
        <v>0</v>
      </c>
      <c r="N37" s="167">
        <v>0</v>
      </c>
      <c r="O37" s="167">
        <f>ROUND(E37*N37,5)</f>
        <v>0</v>
      </c>
      <c r="P37" s="167">
        <v>0</v>
      </c>
      <c r="Q37" s="167">
        <f>ROUND(E37*P37,5)</f>
        <v>0</v>
      </c>
      <c r="R37" s="167"/>
      <c r="S37" s="167"/>
      <c r="T37" s="168">
        <v>0.85199999999999998</v>
      </c>
      <c r="U37" s="167">
        <f>ROUND(E37*T37,2)</f>
        <v>1.7</v>
      </c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117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x14ac:dyDescent="0.2">
      <c r="A38" s="159" t="s">
        <v>113</v>
      </c>
      <c r="B38" s="165" t="s">
        <v>74</v>
      </c>
      <c r="C38" s="198" t="s">
        <v>75</v>
      </c>
      <c r="D38" s="169"/>
      <c r="E38" s="173"/>
      <c r="F38" s="176"/>
      <c r="G38" s="176">
        <f>SUMIF(AE39:AE44,"&lt;&gt;NOR",G39:G44)</f>
        <v>0</v>
      </c>
      <c r="H38" s="176"/>
      <c r="I38" s="176">
        <f>SUM(I39:I44)</f>
        <v>0</v>
      </c>
      <c r="J38" s="176"/>
      <c r="K38" s="176">
        <f>SUM(K39:K44)</f>
        <v>0</v>
      </c>
      <c r="L38" s="176"/>
      <c r="M38" s="176">
        <f>SUM(M39:M44)</f>
        <v>0</v>
      </c>
      <c r="N38" s="170"/>
      <c r="O38" s="170">
        <f>SUM(O39:O44)</f>
        <v>6.9899999999999997E-3</v>
      </c>
      <c r="P38" s="170"/>
      <c r="Q38" s="170">
        <f>SUM(Q39:Q44)</f>
        <v>0</v>
      </c>
      <c r="R38" s="170"/>
      <c r="S38" s="170"/>
      <c r="T38" s="171"/>
      <c r="U38" s="170">
        <f>SUM(U39:U44)</f>
        <v>4.1599999999999993</v>
      </c>
      <c r="AE38" t="s">
        <v>114</v>
      </c>
    </row>
    <row r="39" spans="1:60" outlineLevel="1" x14ac:dyDescent="0.2">
      <c r="A39" s="158">
        <v>22</v>
      </c>
      <c r="B39" s="164" t="s">
        <v>157</v>
      </c>
      <c r="C39" s="197" t="s">
        <v>158</v>
      </c>
      <c r="D39" s="166" t="s">
        <v>120</v>
      </c>
      <c r="E39" s="172">
        <v>4.5</v>
      </c>
      <c r="F39" s="174"/>
      <c r="G39" s="175">
        <f t="shared" ref="G39:G44" si="0">ROUND(E39*F39,2)</f>
        <v>0</v>
      </c>
      <c r="H39" s="174"/>
      <c r="I39" s="175">
        <f t="shared" ref="I39:I44" si="1">ROUND(E39*H39,2)</f>
        <v>0</v>
      </c>
      <c r="J39" s="174"/>
      <c r="K39" s="175">
        <f t="shared" ref="K39:K44" si="2">ROUND(E39*J39,2)</f>
        <v>0</v>
      </c>
      <c r="L39" s="175">
        <v>0</v>
      </c>
      <c r="M39" s="175">
        <f t="shared" ref="M39:M44" si="3">G39*(1+L39/100)</f>
        <v>0</v>
      </c>
      <c r="N39" s="167">
        <v>1.31E-3</v>
      </c>
      <c r="O39" s="167">
        <f t="shared" ref="O39:O44" si="4">ROUND(E39*N39,5)</f>
        <v>5.8999999999999999E-3</v>
      </c>
      <c r="P39" s="167">
        <v>0</v>
      </c>
      <c r="Q39" s="167">
        <f t="shared" ref="Q39:Q44" si="5">ROUND(E39*P39,5)</f>
        <v>0</v>
      </c>
      <c r="R39" s="167"/>
      <c r="S39" s="167"/>
      <c r="T39" s="168">
        <v>0.79700000000000004</v>
      </c>
      <c r="U39" s="167">
        <f t="shared" ref="U39:U44" si="6">ROUND(E39*T39,2)</f>
        <v>3.59</v>
      </c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117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ht="22.5" outlineLevel="1" x14ac:dyDescent="0.2">
      <c r="A40" s="158">
        <v>23</v>
      </c>
      <c r="B40" s="164" t="s">
        <v>159</v>
      </c>
      <c r="C40" s="197" t="s">
        <v>160</v>
      </c>
      <c r="D40" s="166" t="s">
        <v>135</v>
      </c>
      <c r="E40" s="172">
        <v>2</v>
      </c>
      <c r="F40" s="174"/>
      <c r="G40" s="175">
        <f t="shared" si="0"/>
        <v>0</v>
      </c>
      <c r="H40" s="174"/>
      <c r="I40" s="175">
        <f t="shared" si="1"/>
        <v>0</v>
      </c>
      <c r="J40" s="174"/>
      <c r="K40" s="175">
        <f t="shared" si="2"/>
        <v>0</v>
      </c>
      <c r="L40" s="175">
        <v>0</v>
      </c>
      <c r="M40" s="175">
        <f t="shared" si="3"/>
        <v>0</v>
      </c>
      <c r="N40" s="167">
        <v>0</v>
      </c>
      <c r="O40" s="167">
        <f t="shared" si="4"/>
        <v>0</v>
      </c>
      <c r="P40" s="167">
        <v>0</v>
      </c>
      <c r="Q40" s="167">
        <f t="shared" si="5"/>
        <v>0</v>
      </c>
      <c r="R40" s="167"/>
      <c r="S40" s="167"/>
      <c r="T40" s="168">
        <v>0</v>
      </c>
      <c r="U40" s="167">
        <f t="shared" si="6"/>
        <v>0</v>
      </c>
      <c r="V40" s="157"/>
      <c r="W40" s="157"/>
      <c r="X40" s="157"/>
      <c r="Y40" s="157"/>
      <c r="Z40" s="157"/>
      <c r="AA40" s="157"/>
      <c r="AB40" s="157"/>
      <c r="AC40" s="157"/>
      <c r="AD40" s="157"/>
      <c r="AE40" s="157" t="s">
        <v>136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 x14ac:dyDescent="0.2">
      <c r="A41" s="158">
        <v>24</v>
      </c>
      <c r="B41" s="164" t="s">
        <v>161</v>
      </c>
      <c r="C41" s="197" t="s">
        <v>162</v>
      </c>
      <c r="D41" s="166" t="s">
        <v>135</v>
      </c>
      <c r="E41" s="172">
        <v>1</v>
      </c>
      <c r="F41" s="174"/>
      <c r="G41" s="175">
        <f t="shared" si="0"/>
        <v>0</v>
      </c>
      <c r="H41" s="174"/>
      <c r="I41" s="175">
        <f t="shared" si="1"/>
        <v>0</v>
      </c>
      <c r="J41" s="174"/>
      <c r="K41" s="175">
        <f t="shared" si="2"/>
        <v>0</v>
      </c>
      <c r="L41" s="175">
        <v>0</v>
      </c>
      <c r="M41" s="175">
        <f t="shared" si="3"/>
        <v>0</v>
      </c>
      <c r="N41" s="167">
        <v>0</v>
      </c>
      <c r="O41" s="167">
        <f t="shared" si="4"/>
        <v>0</v>
      </c>
      <c r="P41" s="167">
        <v>0</v>
      </c>
      <c r="Q41" s="167">
        <f t="shared" si="5"/>
        <v>0</v>
      </c>
      <c r="R41" s="167"/>
      <c r="S41" s="167"/>
      <c r="T41" s="168">
        <v>0</v>
      </c>
      <c r="U41" s="167">
        <f t="shared" si="6"/>
        <v>0</v>
      </c>
      <c r="V41" s="157"/>
      <c r="W41" s="157"/>
      <c r="X41" s="157"/>
      <c r="Y41" s="157"/>
      <c r="Z41" s="157"/>
      <c r="AA41" s="157"/>
      <c r="AB41" s="157"/>
      <c r="AC41" s="157"/>
      <c r="AD41" s="157"/>
      <c r="AE41" s="157" t="s">
        <v>117</v>
      </c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 x14ac:dyDescent="0.2">
      <c r="A42" s="158">
        <v>25</v>
      </c>
      <c r="B42" s="164" t="s">
        <v>163</v>
      </c>
      <c r="C42" s="197" t="s">
        <v>164</v>
      </c>
      <c r="D42" s="166" t="s">
        <v>120</v>
      </c>
      <c r="E42" s="172">
        <v>1</v>
      </c>
      <c r="F42" s="174"/>
      <c r="G42" s="175">
        <f t="shared" si="0"/>
        <v>0</v>
      </c>
      <c r="H42" s="174"/>
      <c r="I42" s="175">
        <f t="shared" si="1"/>
        <v>0</v>
      </c>
      <c r="J42" s="174"/>
      <c r="K42" s="175">
        <f t="shared" si="2"/>
        <v>0</v>
      </c>
      <c r="L42" s="175">
        <v>0</v>
      </c>
      <c r="M42" s="175">
        <f t="shared" si="3"/>
        <v>0</v>
      </c>
      <c r="N42" s="167">
        <v>3.4000000000000002E-4</v>
      </c>
      <c r="O42" s="167">
        <f t="shared" si="4"/>
        <v>3.4000000000000002E-4</v>
      </c>
      <c r="P42" s="167">
        <v>0</v>
      </c>
      <c r="Q42" s="167">
        <f t="shared" si="5"/>
        <v>0</v>
      </c>
      <c r="R42" s="167"/>
      <c r="S42" s="167"/>
      <c r="T42" s="168">
        <v>0.32</v>
      </c>
      <c r="U42" s="167">
        <f t="shared" si="6"/>
        <v>0.32</v>
      </c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117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">
      <c r="A43" s="158">
        <v>26</v>
      </c>
      <c r="B43" s="164" t="s">
        <v>165</v>
      </c>
      <c r="C43" s="197" t="s">
        <v>166</v>
      </c>
      <c r="D43" s="166" t="s">
        <v>120</v>
      </c>
      <c r="E43" s="172">
        <v>1</v>
      </c>
      <c r="F43" s="174"/>
      <c r="G43" s="175">
        <f t="shared" si="0"/>
        <v>0</v>
      </c>
      <c r="H43" s="174"/>
      <c r="I43" s="175">
        <f t="shared" si="1"/>
        <v>0</v>
      </c>
      <c r="J43" s="174"/>
      <c r="K43" s="175">
        <f t="shared" si="2"/>
        <v>0</v>
      </c>
      <c r="L43" s="175">
        <v>0</v>
      </c>
      <c r="M43" s="175">
        <f t="shared" si="3"/>
        <v>0</v>
      </c>
      <c r="N43" s="167">
        <v>0</v>
      </c>
      <c r="O43" s="167">
        <f t="shared" si="4"/>
        <v>0</v>
      </c>
      <c r="P43" s="167">
        <v>0</v>
      </c>
      <c r="Q43" s="167">
        <f t="shared" si="5"/>
        <v>0</v>
      </c>
      <c r="R43" s="167"/>
      <c r="S43" s="167"/>
      <c r="T43" s="168">
        <v>4.8000000000000001E-2</v>
      </c>
      <c r="U43" s="167">
        <f t="shared" si="6"/>
        <v>0.05</v>
      </c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117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ht="33.75" outlineLevel="1" x14ac:dyDescent="0.2">
      <c r="A44" s="158">
        <v>27</v>
      </c>
      <c r="B44" s="164" t="s">
        <v>167</v>
      </c>
      <c r="C44" s="197" t="s">
        <v>168</v>
      </c>
      <c r="D44" s="166" t="s">
        <v>135</v>
      </c>
      <c r="E44" s="172">
        <v>1</v>
      </c>
      <c r="F44" s="174"/>
      <c r="G44" s="175">
        <f t="shared" si="0"/>
        <v>0</v>
      </c>
      <c r="H44" s="174"/>
      <c r="I44" s="175">
        <f t="shared" si="1"/>
        <v>0</v>
      </c>
      <c r="J44" s="174"/>
      <c r="K44" s="175">
        <f t="shared" si="2"/>
        <v>0</v>
      </c>
      <c r="L44" s="175">
        <v>0</v>
      </c>
      <c r="M44" s="175">
        <f t="shared" si="3"/>
        <v>0</v>
      </c>
      <c r="N44" s="167">
        <v>7.5000000000000002E-4</v>
      </c>
      <c r="O44" s="167">
        <f t="shared" si="4"/>
        <v>7.5000000000000002E-4</v>
      </c>
      <c r="P44" s="167">
        <v>0</v>
      </c>
      <c r="Q44" s="167">
        <f t="shared" si="5"/>
        <v>0</v>
      </c>
      <c r="R44" s="167"/>
      <c r="S44" s="167"/>
      <c r="T44" s="168">
        <v>0.2</v>
      </c>
      <c r="U44" s="167">
        <f t="shared" si="6"/>
        <v>0.2</v>
      </c>
      <c r="V44" s="157"/>
      <c r="W44" s="157"/>
      <c r="X44" s="157"/>
      <c r="Y44" s="157"/>
      <c r="Z44" s="157"/>
      <c r="AA44" s="157"/>
      <c r="AB44" s="157"/>
      <c r="AC44" s="157"/>
      <c r="AD44" s="157"/>
      <c r="AE44" s="157" t="s">
        <v>117</v>
      </c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x14ac:dyDescent="0.2">
      <c r="A45" s="159" t="s">
        <v>113</v>
      </c>
      <c r="B45" s="165" t="s">
        <v>76</v>
      </c>
      <c r="C45" s="198" t="s">
        <v>77</v>
      </c>
      <c r="D45" s="169"/>
      <c r="E45" s="173"/>
      <c r="F45" s="176"/>
      <c r="G45" s="176">
        <f>SUMIF(AE46:AE57,"&lt;&gt;NOR",G46:G57)</f>
        <v>0</v>
      </c>
      <c r="H45" s="176"/>
      <c r="I45" s="176">
        <f>SUM(I46:I57)</f>
        <v>0</v>
      </c>
      <c r="J45" s="176"/>
      <c r="K45" s="176">
        <f>SUM(K46:K57)</f>
        <v>0</v>
      </c>
      <c r="L45" s="176"/>
      <c r="M45" s="176">
        <f>SUM(M46:M57)</f>
        <v>0</v>
      </c>
      <c r="N45" s="170"/>
      <c r="O45" s="170">
        <f>SUM(O46:O57)</f>
        <v>1.5630000000000002E-2</v>
      </c>
      <c r="P45" s="170"/>
      <c r="Q45" s="170">
        <f>SUM(Q46:Q57)</f>
        <v>0</v>
      </c>
      <c r="R45" s="170"/>
      <c r="S45" s="170"/>
      <c r="T45" s="171"/>
      <c r="U45" s="170">
        <f>SUM(U46:U57)</f>
        <v>16.98</v>
      </c>
      <c r="AE45" t="s">
        <v>114</v>
      </c>
    </row>
    <row r="46" spans="1:60" outlineLevel="1" x14ac:dyDescent="0.2">
      <c r="A46" s="158">
        <v>28</v>
      </c>
      <c r="B46" s="164" t="s">
        <v>169</v>
      </c>
      <c r="C46" s="197" t="s">
        <v>170</v>
      </c>
      <c r="D46" s="166" t="s">
        <v>120</v>
      </c>
      <c r="E46" s="172">
        <v>12.5</v>
      </c>
      <c r="F46" s="174"/>
      <c r="G46" s="175">
        <f t="shared" ref="G46:G57" si="7">ROUND(E46*F46,2)</f>
        <v>0</v>
      </c>
      <c r="H46" s="174"/>
      <c r="I46" s="175">
        <f t="shared" ref="I46:I57" si="8">ROUND(E46*H46,2)</f>
        <v>0</v>
      </c>
      <c r="J46" s="174"/>
      <c r="K46" s="175">
        <f t="shared" ref="K46:K57" si="9">ROUND(E46*J46,2)</f>
        <v>0</v>
      </c>
      <c r="L46" s="175">
        <v>0</v>
      </c>
      <c r="M46" s="175">
        <f t="shared" ref="M46:M57" si="10">G46*(1+L46/100)</f>
        <v>0</v>
      </c>
      <c r="N46" s="167">
        <v>0</v>
      </c>
      <c r="O46" s="167">
        <f t="shared" ref="O46:O57" si="11">ROUND(E46*N46,5)</f>
        <v>0</v>
      </c>
      <c r="P46" s="167">
        <v>0</v>
      </c>
      <c r="Q46" s="167">
        <f t="shared" ref="Q46:Q57" si="12">ROUND(E46*P46,5)</f>
        <v>0</v>
      </c>
      <c r="R46" s="167"/>
      <c r="S46" s="167"/>
      <c r="T46" s="168">
        <v>2.9000000000000001E-2</v>
      </c>
      <c r="U46" s="167">
        <f t="shared" ref="U46:U57" si="13">ROUND(E46*T46,2)</f>
        <v>0.36</v>
      </c>
      <c r="V46" s="157"/>
      <c r="W46" s="157"/>
      <c r="X46" s="157"/>
      <c r="Y46" s="157"/>
      <c r="Z46" s="157"/>
      <c r="AA46" s="157"/>
      <c r="AB46" s="157"/>
      <c r="AC46" s="157"/>
      <c r="AD46" s="157"/>
      <c r="AE46" s="157" t="s">
        <v>117</v>
      </c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 x14ac:dyDescent="0.2">
      <c r="A47" s="158">
        <v>29</v>
      </c>
      <c r="B47" s="164" t="s">
        <v>171</v>
      </c>
      <c r="C47" s="197" t="s">
        <v>172</v>
      </c>
      <c r="D47" s="166" t="s">
        <v>120</v>
      </c>
      <c r="E47" s="172">
        <v>12.5</v>
      </c>
      <c r="F47" s="174"/>
      <c r="G47" s="175">
        <f t="shared" si="7"/>
        <v>0</v>
      </c>
      <c r="H47" s="174"/>
      <c r="I47" s="175">
        <f t="shared" si="8"/>
        <v>0</v>
      </c>
      <c r="J47" s="174"/>
      <c r="K47" s="175">
        <f t="shared" si="9"/>
        <v>0</v>
      </c>
      <c r="L47" s="175">
        <v>0</v>
      </c>
      <c r="M47" s="175">
        <f t="shared" si="10"/>
        <v>0</v>
      </c>
      <c r="N47" s="167">
        <v>4.8999999999999998E-4</v>
      </c>
      <c r="O47" s="167">
        <f t="shared" si="11"/>
        <v>6.13E-3</v>
      </c>
      <c r="P47" s="167">
        <v>0</v>
      </c>
      <c r="Q47" s="167">
        <f t="shared" si="12"/>
        <v>0</v>
      </c>
      <c r="R47" s="167"/>
      <c r="S47" s="167"/>
      <c r="T47" s="168">
        <v>0.73399999999999999</v>
      </c>
      <c r="U47" s="167">
        <f t="shared" si="13"/>
        <v>9.18</v>
      </c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117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outlineLevel="1" x14ac:dyDescent="0.2">
      <c r="A48" s="158">
        <v>30</v>
      </c>
      <c r="B48" s="164" t="s">
        <v>173</v>
      </c>
      <c r="C48" s="197" t="s">
        <v>228</v>
      </c>
      <c r="D48" s="166" t="s">
        <v>135</v>
      </c>
      <c r="E48" s="172">
        <v>3</v>
      </c>
      <c r="F48" s="174"/>
      <c r="G48" s="175">
        <f t="shared" si="7"/>
        <v>0</v>
      </c>
      <c r="H48" s="174"/>
      <c r="I48" s="175">
        <f t="shared" si="8"/>
        <v>0</v>
      </c>
      <c r="J48" s="174"/>
      <c r="K48" s="175">
        <f t="shared" si="9"/>
        <v>0</v>
      </c>
      <c r="L48" s="175">
        <v>0</v>
      </c>
      <c r="M48" s="175">
        <f t="shared" si="10"/>
        <v>0</v>
      </c>
      <c r="N48" s="167">
        <v>1.2E-4</v>
      </c>
      <c r="O48" s="167">
        <f t="shared" si="11"/>
        <v>3.6000000000000002E-4</v>
      </c>
      <c r="P48" s="167">
        <v>0</v>
      </c>
      <c r="Q48" s="167">
        <f t="shared" si="12"/>
        <v>0</v>
      </c>
      <c r="R48" s="167"/>
      <c r="S48" s="167"/>
      <c r="T48" s="168">
        <v>0.18554999999999999</v>
      </c>
      <c r="U48" s="167">
        <f t="shared" si="13"/>
        <v>0.56000000000000005</v>
      </c>
      <c r="V48" s="157"/>
      <c r="W48" s="157"/>
      <c r="X48" s="157"/>
      <c r="Y48" s="157"/>
      <c r="Z48" s="157"/>
      <c r="AA48" s="157"/>
      <c r="AB48" s="157"/>
      <c r="AC48" s="157"/>
      <c r="AD48" s="157"/>
      <c r="AE48" s="157" t="s">
        <v>117</v>
      </c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ht="22.5" outlineLevel="1" x14ac:dyDescent="0.2">
      <c r="A49" s="158">
        <v>31</v>
      </c>
      <c r="B49" s="164" t="s">
        <v>174</v>
      </c>
      <c r="C49" s="197" t="s">
        <v>175</v>
      </c>
      <c r="D49" s="166" t="s">
        <v>120</v>
      </c>
      <c r="E49" s="172">
        <v>10.5</v>
      </c>
      <c r="F49" s="174"/>
      <c r="G49" s="175">
        <f t="shared" si="7"/>
        <v>0</v>
      </c>
      <c r="H49" s="174"/>
      <c r="I49" s="175">
        <f t="shared" si="8"/>
        <v>0</v>
      </c>
      <c r="J49" s="174"/>
      <c r="K49" s="175">
        <f t="shared" si="9"/>
        <v>0</v>
      </c>
      <c r="L49" s="175">
        <v>0</v>
      </c>
      <c r="M49" s="175">
        <f t="shared" si="10"/>
        <v>0</v>
      </c>
      <c r="N49" s="167">
        <v>2.7999999999999998E-4</v>
      </c>
      <c r="O49" s="167">
        <f t="shared" si="11"/>
        <v>2.9399999999999999E-3</v>
      </c>
      <c r="P49" s="167">
        <v>0</v>
      </c>
      <c r="Q49" s="167">
        <f t="shared" si="12"/>
        <v>0</v>
      </c>
      <c r="R49" s="167"/>
      <c r="S49" s="167"/>
      <c r="T49" s="168">
        <v>0.16814000000000001</v>
      </c>
      <c r="U49" s="167">
        <f t="shared" si="13"/>
        <v>1.77</v>
      </c>
      <c r="V49" s="157"/>
      <c r="W49" s="157"/>
      <c r="X49" s="157"/>
      <c r="Y49" s="157"/>
      <c r="Z49" s="157"/>
      <c r="AA49" s="157"/>
      <c r="AB49" s="157"/>
      <c r="AC49" s="157"/>
      <c r="AD49" s="157"/>
      <c r="AE49" s="157" t="s">
        <v>117</v>
      </c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outlineLevel="1" x14ac:dyDescent="0.2">
      <c r="A50" s="158">
        <v>32</v>
      </c>
      <c r="B50" s="164" t="s">
        <v>176</v>
      </c>
      <c r="C50" s="197" t="s">
        <v>177</v>
      </c>
      <c r="D50" s="166" t="s">
        <v>178</v>
      </c>
      <c r="E50" s="172">
        <v>1</v>
      </c>
      <c r="F50" s="174"/>
      <c r="G50" s="175">
        <f t="shared" si="7"/>
        <v>0</v>
      </c>
      <c r="H50" s="174"/>
      <c r="I50" s="175">
        <f t="shared" si="8"/>
        <v>0</v>
      </c>
      <c r="J50" s="174"/>
      <c r="K50" s="175">
        <f t="shared" si="9"/>
        <v>0</v>
      </c>
      <c r="L50" s="175">
        <v>0</v>
      </c>
      <c r="M50" s="175">
        <f t="shared" si="10"/>
        <v>0</v>
      </c>
      <c r="N50" s="167">
        <v>0</v>
      </c>
      <c r="O50" s="167">
        <f t="shared" si="11"/>
        <v>0</v>
      </c>
      <c r="P50" s="167">
        <v>0</v>
      </c>
      <c r="Q50" s="167">
        <f t="shared" si="12"/>
        <v>0</v>
      </c>
      <c r="R50" s="167"/>
      <c r="S50" s="167"/>
      <c r="T50" s="168">
        <v>0.65566000000000002</v>
      </c>
      <c r="U50" s="167">
        <f t="shared" si="13"/>
        <v>0.66</v>
      </c>
      <c r="V50" s="157"/>
      <c r="W50" s="157"/>
      <c r="X50" s="157"/>
      <c r="Y50" s="157"/>
      <c r="Z50" s="157"/>
      <c r="AA50" s="157"/>
      <c r="AB50" s="157"/>
      <c r="AC50" s="157"/>
      <c r="AD50" s="157"/>
      <c r="AE50" s="157" t="s">
        <v>117</v>
      </c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ht="22.5" outlineLevel="1" x14ac:dyDescent="0.2">
      <c r="A51" s="158">
        <v>33</v>
      </c>
      <c r="B51" s="164" t="s">
        <v>179</v>
      </c>
      <c r="C51" s="197" t="s">
        <v>180</v>
      </c>
      <c r="D51" s="166" t="s">
        <v>120</v>
      </c>
      <c r="E51" s="172">
        <v>4.5</v>
      </c>
      <c r="F51" s="174"/>
      <c r="G51" s="175">
        <f t="shared" si="7"/>
        <v>0</v>
      </c>
      <c r="H51" s="174"/>
      <c r="I51" s="175">
        <f t="shared" si="8"/>
        <v>0</v>
      </c>
      <c r="J51" s="174"/>
      <c r="K51" s="175">
        <f t="shared" si="9"/>
        <v>0</v>
      </c>
      <c r="L51" s="175">
        <v>0</v>
      </c>
      <c r="M51" s="175">
        <f t="shared" si="10"/>
        <v>0</v>
      </c>
      <c r="N51" s="167">
        <v>0</v>
      </c>
      <c r="O51" s="167">
        <f t="shared" si="11"/>
        <v>0</v>
      </c>
      <c r="P51" s="167">
        <v>0</v>
      </c>
      <c r="Q51" s="167">
        <f t="shared" si="12"/>
        <v>0</v>
      </c>
      <c r="R51" s="167"/>
      <c r="S51" s="167"/>
      <c r="T51" s="168">
        <v>0.184</v>
      </c>
      <c r="U51" s="167">
        <f t="shared" si="13"/>
        <v>0.83</v>
      </c>
      <c r="V51" s="157"/>
      <c r="W51" s="157"/>
      <c r="X51" s="157"/>
      <c r="Y51" s="157"/>
      <c r="Z51" s="157"/>
      <c r="AA51" s="157"/>
      <c r="AB51" s="157"/>
      <c r="AC51" s="157"/>
      <c r="AD51" s="157"/>
      <c r="AE51" s="157" t="s">
        <v>117</v>
      </c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outlineLevel="1" x14ac:dyDescent="0.2">
      <c r="A52" s="158">
        <v>34</v>
      </c>
      <c r="B52" s="164" t="s">
        <v>181</v>
      </c>
      <c r="C52" s="197" t="s">
        <v>182</v>
      </c>
      <c r="D52" s="166" t="s">
        <v>120</v>
      </c>
      <c r="E52" s="172">
        <v>10.5</v>
      </c>
      <c r="F52" s="174"/>
      <c r="G52" s="175">
        <f t="shared" si="7"/>
        <v>0</v>
      </c>
      <c r="H52" s="174"/>
      <c r="I52" s="175">
        <f t="shared" si="8"/>
        <v>0</v>
      </c>
      <c r="J52" s="174"/>
      <c r="K52" s="175">
        <f t="shared" si="9"/>
        <v>0</v>
      </c>
      <c r="L52" s="175">
        <v>0</v>
      </c>
      <c r="M52" s="175">
        <f t="shared" si="10"/>
        <v>0</v>
      </c>
      <c r="N52" s="167">
        <v>0</v>
      </c>
      <c r="O52" s="167">
        <f t="shared" si="11"/>
        <v>0</v>
      </c>
      <c r="P52" s="167">
        <v>0</v>
      </c>
      <c r="Q52" s="167">
        <f t="shared" si="12"/>
        <v>0</v>
      </c>
      <c r="R52" s="167"/>
      <c r="S52" s="167"/>
      <c r="T52" s="168">
        <v>8.2000000000000003E-2</v>
      </c>
      <c r="U52" s="167">
        <f t="shared" si="13"/>
        <v>0.86</v>
      </c>
      <c r="V52" s="157"/>
      <c r="W52" s="157"/>
      <c r="X52" s="157"/>
      <c r="Y52" s="157"/>
      <c r="Z52" s="157"/>
      <c r="AA52" s="157"/>
      <c r="AB52" s="157"/>
      <c r="AC52" s="157"/>
      <c r="AD52" s="157"/>
      <c r="AE52" s="157" t="s">
        <v>117</v>
      </c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ht="22.5" outlineLevel="1" x14ac:dyDescent="0.2">
      <c r="A53" s="158">
        <v>35</v>
      </c>
      <c r="B53" s="164" t="s">
        <v>183</v>
      </c>
      <c r="C53" s="197" t="s">
        <v>229</v>
      </c>
      <c r="D53" s="166" t="s">
        <v>120</v>
      </c>
      <c r="E53" s="172">
        <v>10.5</v>
      </c>
      <c r="F53" s="174"/>
      <c r="G53" s="175">
        <f t="shared" si="7"/>
        <v>0</v>
      </c>
      <c r="H53" s="174"/>
      <c r="I53" s="175">
        <f t="shared" si="8"/>
        <v>0</v>
      </c>
      <c r="J53" s="174"/>
      <c r="K53" s="175">
        <f t="shared" si="9"/>
        <v>0</v>
      </c>
      <c r="L53" s="175">
        <v>0</v>
      </c>
      <c r="M53" s="175">
        <f t="shared" si="10"/>
        <v>0</v>
      </c>
      <c r="N53" s="167">
        <v>1.0000000000000001E-5</v>
      </c>
      <c r="O53" s="167">
        <f t="shared" si="11"/>
        <v>1.1E-4</v>
      </c>
      <c r="P53" s="167">
        <v>0</v>
      </c>
      <c r="Q53" s="167">
        <f t="shared" si="12"/>
        <v>0</v>
      </c>
      <c r="R53" s="167"/>
      <c r="S53" s="167"/>
      <c r="T53" s="168">
        <v>0.129</v>
      </c>
      <c r="U53" s="167">
        <f t="shared" si="13"/>
        <v>1.35</v>
      </c>
      <c r="V53" s="157"/>
      <c r="W53" s="157"/>
      <c r="X53" s="157"/>
      <c r="Y53" s="157"/>
      <c r="Z53" s="157"/>
      <c r="AA53" s="157"/>
      <c r="AB53" s="157"/>
      <c r="AC53" s="157"/>
      <c r="AD53" s="157"/>
      <c r="AE53" s="157" t="s">
        <v>117</v>
      </c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ht="22.5" outlineLevel="1" x14ac:dyDescent="0.2">
      <c r="A54" s="158">
        <v>36</v>
      </c>
      <c r="B54" s="164" t="s">
        <v>184</v>
      </c>
      <c r="C54" s="197" t="s">
        <v>185</v>
      </c>
      <c r="D54" s="166" t="s">
        <v>120</v>
      </c>
      <c r="E54" s="172">
        <v>4.5</v>
      </c>
      <c r="F54" s="174"/>
      <c r="G54" s="175">
        <f t="shared" si="7"/>
        <v>0</v>
      </c>
      <c r="H54" s="174"/>
      <c r="I54" s="175">
        <f t="shared" si="8"/>
        <v>0</v>
      </c>
      <c r="J54" s="174"/>
      <c r="K54" s="175">
        <f t="shared" si="9"/>
        <v>0</v>
      </c>
      <c r="L54" s="175">
        <v>0</v>
      </c>
      <c r="M54" s="175">
        <f t="shared" si="10"/>
        <v>0</v>
      </c>
      <c r="N54" s="167">
        <v>8.9999999999999998E-4</v>
      </c>
      <c r="O54" s="167">
        <f t="shared" si="11"/>
        <v>4.0499999999999998E-3</v>
      </c>
      <c r="P54" s="167">
        <v>0</v>
      </c>
      <c r="Q54" s="167">
        <f t="shared" si="12"/>
        <v>0</v>
      </c>
      <c r="R54" s="167"/>
      <c r="S54" s="167"/>
      <c r="T54" s="168">
        <v>0.19600000000000001</v>
      </c>
      <c r="U54" s="167">
        <f t="shared" si="13"/>
        <v>0.88</v>
      </c>
      <c r="V54" s="157"/>
      <c r="W54" s="157"/>
      <c r="X54" s="157"/>
      <c r="Y54" s="157"/>
      <c r="Z54" s="157"/>
      <c r="AA54" s="157"/>
      <c r="AB54" s="157"/>
      <c r="AC54" s="157"/>
      <c r="AD54" s="157"/>
      <c r="AE54" s="157" t="s">
        <v>117</v>
      </c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 x14ac:dyDescent="0.2">
      <c r="A55" s="158">
        <v>37</v>
      </c>
      <c r="B55" s="164" t="s">
        <v>186</v>
      </c>
      <c r="C55" s="197" t="s">
        <v>230</v>
      </c>
      <c r="D55" s="166" t="s">
        <v>135</v>
      </c>
      <c r="E55" s="172">
        <v>1</v>
      </c>
      <c r="F55" s="174"/>
      <c r="G55" s="175">
        <f t="shared" si="7"/>
        <v>0</v>
      </c>
      <c r="H55" s="174"/>
      <c r="I55" s="175">
        <f t="shared" si="8"/>
        <v>0</v>
      </c>
      <c r="J55" s="174"/>
      <c r="K55" s="175">
        <f t="shared" si="9"/>
        <v>0</v>
      </c>
      <c r="L55" s="175">
        <v>0</v>
      </c>
      <c r="M55" s="175">
        <f t="shared" si="10"/>
        <v>0</v>
      </c>
      <c r="N55" s="167">
        <v>2.3000000000000001E-4</v>
      </c>
      <c r="O55" s="167">
        <f t="shared" si="11"/>
        <v>2.3000000000000001E-4</v>
      </c>
      <c r="P55" s="167">
        <v>0</v>
      </c>
      <c r="Q55" s="167">
        <f t="shared" si="12"/>
        <v>0</v>
      </c>
      <c r="R55" s="167"/>
      <c r="S55" s="167"/>
      <c r="T55" s="168">
        <v>0.20699999999999999</v>
      </c>
      <c r="U55" s="167">
        <f t="shared" si="13"/>
        <v>0.21</v>
      </c>
      <c r="V55" s="157"/>
      <c r="W55" s="157"/>
      <c r="X55" s="157"/>
      <c r="Y55" s="157"/>
      <c r="Z55" s="157"/>
      <c r="AA55" s="157"/>
      <c r="AB55" s="157"/>
      <c r="AC55" s="157"/>
      <c r="AD55" s="157"/>
      <c r="AE55" s="157" t="s">
        <v>117</v>
      </c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 x14ac:dyDescent="0.2">
      <c r="A56" s="158">
        <v>38</v>
      </c>
      <c r="B56" s="164" t="s">
        <v>187</v>
      </c>
      <c r="C56" s="197" t="s">
        <v>188</v>
      </c>
      <c r="D56" s="166" t="s">
        <v>135</v>
      </c>
      <c r="E56" s="172">
        <v>1</v>
      </c>
      <c r="F56" s="174"/>
      <c r="G56" s="175">
        <f t="shared" si="7"/>
        <v>0</v>
      </c>
      <c r="H56" s="174"/>
      <c r="I56" s="175">
        <f t="shared" si="8"/>
        <v>0</v>
      </c>
      <c r="J56" s="174"/>
      <c r="K56" s="175">
        <f t="shared" si="9"/>
        <v>0</v>
      </c>
      <c r="L56" s="175">
        <v>0</v>
      </c>
      <c r="M56" s="175">
        <f t="shared" si="10"/>
        <v>0</v>
      </c>
      <c r="N56" s="167">
        <v>2.1000000000000001E-4</v>
      </c>
      <c r="O56" s="167">
        <f t="shared" si="11"/>
        <v>2.1000000000000001E-4</v>
      </c>
      <c r="P56" s="167">
        <v>0</v>
      </c>
      <c r="Q56" s="167">
        <f t="shared" si="12"/>
        <v>0</v>
      </c>
      <c r="R56" s="167"/>
      <c r="S56" s="167"/>
      <c r="T56" s="168">
        <v>0.114</v>
      </c>
      <c r="U56" s="167">
        <f t="shared" si="13"/>
        <v>0.11</v>
      </c>
      <c r="V56" s="157"/>
      <c r="W56" s="157"/>
      <c r="X56" s="157"/>
      <c r="Y56" s="157"/>
      <c r="Z56" s="157"/>
      <c r="AA56" s="157"/>
      <c r="AB56" s="157"/>
      <c r="AC56" s="157"/>
      <c r="AD56" s="157"/>
      <c r="AE56" s="157" t="s">
        <v>117</v>
      </c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outlineLevel="1" x14ac:dyDescent="0.2">
      <c r="A57" s="158">
        <v>39</v>
      </c>
      <c r="B57" s="164" t="s">
        <v>189</v>
      </c>
      <c r="C57" s="197" t="s">
        <v>190</v>
      </c>
      <c r="D57" s="166" t="s">
        <v>135</v>
      </c>
      <c r="E57" s="172">
        <v>1</v>
      </c>
      <c r="F57" s="174"/>
      <c r="G57" s="175">
        <f t="shared" si="7"/>
        <v>0</v>
      </c>
      <c r="H57" s="174"/>
      <c r="I57" s="175">
        <f t="shared" si="8"/>
        <v>0</v>
      </c>
      <c r="J57" s="174"/>
      <c r="K57" s="175">
        <f t="shared" si="9"/>
        <v>0</v>
      </c>
      <c r="L57" s="175">
        <v>0</v>
      </c>
      <c r="M57" s="175">
        <f t="shared" si="10"/>
        <v>0</v>
      </c>
      <c r="N57" s="167">
        <v>1.6000000000000001E-3</v>
      </c>
      <c r="O57" s="167">
        <f t="shared" si="11"/>
        <v>1.6000000000000001E-3</v>
      </c>
      <c r="P57" s="167">
        <v>0</v>
      </c>
      <c r="Q57" s="167">
        <f t="shared" si="12"/>
        <v>0</v>
      </c>
      <c r="R57" s="167"/>
      <c r="S57" s="167"/>
      <c r="T57" s="168">
        <v>0.20699999999999999</v>
      </c>
      <c r="U57" s="167">
        <f t="shared" si="13"/>
        <v>0.21</v>
      </c>
      <c r="V57" s="157"/>
      <c r="W57" s="157"/>
      <c r="X57" s="157"/>
      <c r="Y57" s="157"/>
      <c r="Z57" s="157"/>
      <c r="AA57" s="157"/>
      <c r="AB57" s="157"/>
      <c r="AC57" s="157"/>
      <c r="AD57" s="157"/>
      <c r="AE57" s="157" t="s">
        <v>117</v>
      </c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x14ac:dyDescent="0.2">
      <c r="A58" s="159" t="s">
        <v>113</v>
      </c>
      <c r="B58" s="165" t="s">
        <v>78</v>
      </c>
      <c r="C58" s="198" t="s">
        <v>79</v>
      </c>
      <c r="D58" s="169"/>
      <c r="E58" s="173"/>
      <c r="F58" s="176"/>
      <c r="G58" s="176">
        <f>SUMIF(AE59:AE61,"&lt;&gt;NOR",G59:G61)</f>
        <v>0</v>
      </c>
      <c r="H58" s="176"/>
      <c r="I58" s="176">
        <f>SUM(I59:I61)</f>
        <v>0</v>
      </c>
      <c r="J58" s="176"/>
      <c r="K58" s="176">
        <f>SUM(K59:K61)</f>
        <v>0</v>
      </c>
      <c r="L58" s="176"/>
      <c r="M58" s="176">
        <f>SUM(M59:M61)</f>
        <v>0</v>
      </c>
      <c r="N58" s="170"/>
      <c r="O58" s="170">
        <f>SUM(O59:O61)</f>
        <v>1.9669999999999997E-2</v>
      </c>
      <c r="P58" s="170"/>
      <c r="Q58" s="170">
        <f>SUM(Q59:Q61)</f>
        <v>0</v>
      </c>
      <c r="R58" s="170"/>
      <c r="S58" s="170"/>
      <c r="T58" s="171"/>
      <c r="U58" s="170">
        <f>SUM(U59:U61)</f>
        <v>3.57</v>
      </c>
      <c r="AE58" t="s">
        <v>114</v>
      </c>
    </row>
    <row r="59" spans="1:60" outlineLevel="1" x14ac:dyDescent="0.2">
      <c r="A59" s="158">
        <v>40</v>
      </c>
      <c r="B59" s="164" t="s">
        <v>191</v>
      </c>
      <c r="C59" s="197" t="s">
        <v>192</v>
      </c>
      <c r="D59" s="166" t="s">
        <v>116</v>
      </c>
      <c r="E59" s="172">
        <v>1</v>
      </c>
      <c r="F59" s="174"/>
      <c r="G59" s="175">
        <f>ROUND(E59*F59,2)</f>
        <v>0</v>
      </c>
      <c r="H59" s="174"/>
      <c r="I59" s="175">
        <f>ROUND(E59*H59,2)</f>
        <v>0</v>
      </c>
      <c r="J59" s="174"/>
      <c r="K59" s="175">
        <f>ROUND(E59*J59,2)</f>
        <v>0</v>
      </c>
      <c r="L59" s="175">
        <v>0</v>
      </c>
      <c r="M59" s="175">
        <f>G59*(1+L59/100)</f>
        <v>0</v>
      </c>
      <c r="N59" s="167">
        <v>1.8859999999999998E-2</v>
      </c>
      <c r="O59" s="167">
        <f>ROUND(E59*N59,5)</f>
        <v>1.8859999999999998E-2</v>
      </c>
      <c r="P59" s="167">
        <v>0</v>
      </c>
      <c r="Q59" s="167">
        <f>ROUND(E59*P59,5)</f>
        <v>0</v>
      </c>
      <c r="R59" s="167"/>
      <c r="S59" s="167"/>
      <c r="T59" s="168">
        <v>1.46</v>
      </c>
      <c r="U59" s="167">
        <f>ROUND(E59*T59,2)</f>
        <v>1.46</v>
      </c>
      <c r="V59" s="157"/>
      <c r="W59" s="157"/>
      <c r="X59" s="157"/>
      <c r="Y59" s="157"/>
      <c r="Z59" s="157"/>
      <c r="AA59" s="157"/>
      <c r="AB59" s="157"/>
      <c r="AC59" s="157"/>
      <c r="AD59" s="157"/>
      <c r="AE59" s="157" t="s">
        <v>117</v>
      </c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outlineLevel="1" x14ac:dyDescent="0.2">
      <c r="A60" s="158">
        <v>41</v>
      </c>
      <c r="B60" s="164" t="s">
        <v>193</v>
      </c>
      <c r="C60" s="197" t="s">
        <v>194</v>
      </c>
      <c r="D60" s="166" t="s">
        <v>135</v>
      </c>
      <c r="E60" s="172">
        <v>2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0</v>
      </c>
      <c r="M60" s="175">
        <f>G60*(1+L60/100)</f>
        <v>0</v>
      </c>
      <c r="N60" s="167">
        <v>1.3999999999999999E-4</v>
      </c>
      <c r="O60" s="167">
        <f>ROUND(E60*N60,5)</f>
        <v>2.7999999999999998E-4</v>
      </c>
      <c r="P60" s="167">
        <v>0</v>
      </c>
      <c r="Q60" s="167">
        <f>ROUND(E60*P60,5)</f>
        <v>0</v>
      </c>
      <c r="R60" s="167"/>
      <c r="S60" s="167"/>
      <c r="T60" s="168">
        <v>0.79349999999999998</v>
      </c>
      <c r="U60" s="167">
        <f>ROUND(E60*T60,2)</f>
        <v>1.59</v>
      </c>
      <c r="V60" s="157"/>
      <c r="W60" s="157"/>
      <c r="X60" s="157"/>
      <c r="Y60" s="157"/>
      <c r="Z60" s="157"/>
      <c r="AA60" s="157"/>
      <c r="AB60" s="157"/>
      <c r="AC60" s="157"/>
      <c r="AD60" s="157"/>
      <c r="AE60" s="157" t="s">
        <v>117</v>
      </c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outlineLevel="1" x14ac:dyDescent="0.2">
      <c r="A61" s="158">
        <v>42</v>
      </c>
      <c r="B61" s="164" t="s">
        <v>195</v>
      </c>
      <c r="C61" s="197" t="s">
        <v>196</v>
      </c>
      <c r="D61" s="166" t="s">
        <v>135</v>
      </c>
      <c r="E61" s="172">
        <v>1</v>
      </c>
      <c r="F61" s="174"/>
      <c r="G61" s="175">
        <f>ROUND(E61*F61,2)</f>
        <v>0</v>
      </c>
      <c r="H61" s="174"/>
      <c r="I61" s="175">
        <f>ROUND(E61*H61,2)</f>
        <v>0</v>
      </c>
      <c r="J61" s="174"/>
      <c r="K61" s="175">
        <f>ROUND(E61*J61,2)</f>
        <v>0</v>
      </c>
      <c r="L61" s="175">
        <v>0</v>
      </c>
      <c r="M61" s="175">
        <f>G61*(1+L61/100)</f>
        <v>0</v>
      </c>
      <c r="N61" s="167">
        <v>5.2999999999999998E-4</v>
      </c>
      <c r="O61" s="167">
        <f>ROUND(E61*N61,5)</f>
        <v>5.2999999999999998E-4</v>
      </c>
      <c r="P61" s="167">
        <v>0</v>
      </c>
      <c r="Q61" s="167">
        <f>ROUND(E61*P61,5)</f>
        <v>0</v>
      </c>
      <c r="R61" s="167"/>
      <c r="S61" s="167"/>
      <c r="T61" s="168">
        <v>0.51980000000000004</v>
      </c>
      <c r="U61" s="167">
        <f>ROUND(E61*T61,2)</f>
        <v>0.52</v>
      </c>
      <c r="V61" s="157"/>
      <c r="W61" s="157"/>
      <c r="X61" s="157"/>
      <c r="Y61" s="157"/>
      <c r="Z61" s="157"/>
      <c r="AA61" s="157"/>
      <c r="AB61" s="157"/>
      <c r="AC61" s="157"/>
      <c r="AD61" s="157"/>
      <c r="AE61" s="157" t="s">
        <v>117</v>
      </c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</row>
    <row r="62" spans="1:60" x14ac:dyDescent="0.2">
      <c r="A62" s="159" t="s">
        <v>113</v>
      </c>
      <c r="B62" s="165" t="s">
        <v>80</v>
      </c>
      <c r="C62" s="198" t="s">
        <v>81</v>
      </c>
      <c r="D62" s="169"/>
      <c r="E62" s="173"/>
      <c r="F62" s="176"/>
      <c r="G62" s="176">
        <f>SUMIF(AE63:AE65,"&lt;&gt;NOR",G63:G65)</f>
        <v>0</v>
      </c>
      <c r="H62" s="176"/>
      <c r="I62" s="176">
        <f>SUM(I63:I65)</f>
        <v>0</v>
      </c>
      <c r="J62" s="176"/>
      <c r="K62" s="176">
        <f>SUM(K63:K65)</f>
        <v>0</v>
      </c>
      <c r="L62" s="176"/>
      <c r="M62" s="176">
        <f>SUM(M63:M65)</f>
        <v>0</v>
      </c>
      <c r="N62" s="170"/>
      <c r="O62" s="170">
        <f>SUM(O63:O65)</f>
        <v>0</v>
      </c>
      <c r="P62" s="170"/>
      <c r="Q62" s="170">
        <f>SUM(Q63:Q65)</f>
        <v>0</v>
      </c>
      <c r="R62" s="170"/>
      <c r="S62" s="170"/>
      <c r="T62" s="171"/>
      <c r="U62" s="170">
        <f>SUM(U63:U65)</f>
        <v>0.97</v>
      </c>
      <c r="AE62" t="s">
        <v>114</v>
      </c>
    </row>
    <row r="63" spans="1:60" outlineLevel="1" x14ac:dyDescent="0.2">
      <c r="A63" s="158">
        <v>43</v>
      </c>
      <c r="B63" s="164" t="s">
        <v>197</v>
      </c>
      <c r="C63" s="197" t="s">
        <v>198</v>
      </c>
      <c r="D63" s="166" t="s">
        <v>135</v>
      </c>
      <c r="E63" s="172">
        <v>2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0</v>
      </c>
      <c r="M63" s="175">
        <f>G63*(1+L63/100)</f>
        <v>0</v>
      </c>
      <c r="N63" s="167">
        <v>0</v>
      </c>
      <c r="O63" s="167">
        <f>ROUND(E63*N63,5)</f>
        <v>0</v>
      </c>
      <c r="P63" s="167">
        <v>0</v>
      </c>
      <c r="Q63" s="167">
        <f>ROUND(E63*P63,5)</f>
        <v>0</v>
      </c>
      <c r="R63" s="167"/>
      <c r="S63" s="167"/>
      <c r="T63" s="168">
        <v>0.48499999999999999</v>
      </c>
      <c r="U63" s="167">
        <f>ROUND(E63*T63,2)</f>
        <v>0.97</v>
      </c>
      <c r="V63" s="157"/>
      <c r="W63" s="157"/>
      <c r="X63" s="157"/>
      <c r="Y63" s="157"/>
      <c r="Z63" s="157"/>
      <c r="AA63" s="157"/>
      <c r="AB63" s="157"/>
      <c r="AC63" s="157"/>
      <c r="AD63" s="157"/>
      <c r="AE63" s="157" t="s">
        <v>117</v>
      </c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ht="22.5" outlineLevel="1" x14ac:dyDescent="0.2">
      <c r="A64" s="158">
        <v>44</v>
      </c>
      <c r="B64" s="164" t="s">
        <v>199</v>
      </c>
      <c r="C64" s="197" t="s">
        <v>200</v>
      </c>
      <c r="D64" s="166" t="s">
        <v>135</v>
      </c>
      <c r="E64" s="172">
        <v>1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0</v>
      </c>
      <c r="M64" s="175">
        <f>G64*(1+L64/100)</f>
        <v>0</v>
      </c>
      <c r="N64" s="167">
        <v>0</v>
      </c>
      <c r="O64" s="167">
        <f>ROUND(E64*N64,5)</f>
        <v>0</v>
      </c>
      <c r="P64" s="167">
        <v>0</v>
      </c>
      <c r="Q64" s="167">
        <f>ROUND(E64*P64,5)</f>
        <v>0</v>
      </c>
      <c r="R64" s="167"/>
      <c r="S64" s="167"/>
      <c r="T64" s="168">
        <v>0</v>
      </c>
      <c r="U64" s="167">
        <f>ROUND(E64*T64,2)</f>
        <v>0</v>
      </c>
      <c r="V64" s="157"/>
      <c r="W64" s="157"/>
      <c r="X64" s="157"/>
      <c r="Y64" s="157"/>
      <c r="Z64" s="157"/>
      <c r="AA64" s="157"/>
      <c r="AB64" s="157"/>
      <c r="AC64" s="157"/>
      <c r="AD64" s="157"/>
      <c r="AE64" s="157" t="s">
        <v>136</v>
      </c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outlineLevel="1" x14ac:dyDescent="0.2">
      <c r="A65" s="158">
        <v>45</v>
      </c>
      <c r="B65" s="164" t="s">
        <v>201</v>
      </c>
      <c r="C65" s="197" t="s">
        <v>202</v>
      </c>
      <c r="D65" s="166" t="s">
        <v>135</v>
      </c>
      <c r="E65" s="172">
        <v>1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0</v>
      </c>
      <c r="M65" s="175">
        <f>G65*(1+L65/100)</f>
        <v>0</v>
      </c>
      <c r="N65" s="167">
        <v>0</v>
      </c>
      <c r="O65" s="167">
        <f>ROUND(E65*N65,5)</f>
        <v>0</v>
      </c>
      <c r="P65" s="167">
        <v>0</v>
      </c>
      <c r="Q65" s="167">
        <f>ROUND(E65*P65,5)</f>
        <v>0</v>
      </c>
      <c r="R65" s="167"/>
      <c r="S65" s="167"/>
      <c r="T65" s="168">
        <v>0</v>
      </c>
      <c r="U65" s="167">
        <f>ROUND(E65*T65,2)</f>
        <v>0</v>
      </c>
      <c r="V65" s="157"/>
      <c r="W65" s="157"/>
      <c r="X65" s="157"/>
      <c r="Y65" s="157"/>
      <c r="Z65" s="157"/>
      <c r="AA65" s="157"/>
      <c r="AB65" s="157"/>
      <c r="AC65" s="157"/>
      <c r="AD65" s="157"/>
      <c r="AE65" s="157" t="s">
        <v>117</v>
      </c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x14ac:dyDescent="0.2">
      <c r="A66" s="159" t="s">
        <v>113</v>
      </c>
      <c r="B66" s="165" t="s">
        <v>82</v>
      </c>
      <c r="C66" s="198" t="s">
        <v>83</v>
      </c>
      <c r="D66" s="169"/>
      <c r="E66" s="173"/>
      <c r="F66" s="176"/>
      <c r="G66" s="176">
        <f>SUMIF(AE67:AE71,"&lt;&gt;NOR",G67:G71)</f>
        <v>0</v>
      </c>
      <c r="H66" s="176"/>
      <c r="I66" s="176">
        <f>SUM(I67:I71)</f>
        <v>0</v>
      </c>
      <c r="J66" s="176"/>
      <c r="K66" s="176">
        <f>SUM(K67:K71)</f>
        <v>0</v>
      </c>
      <c r="L66" s="176"/>
      <c r="M66" s="176">
        <f>SUM(M67:M71)</f>
        <v>0</v>
      </c>
      <c r="N66" s="170"/>
      <c r="O66" s="170">
        <f>SUM(O67:O71)</f>
        <v>0.19199999999999998</v>
      </c>
      <c r="P66" s="170"/>
      <c r="Q66" s="170">
        <f>SUM(Q67:Q71)</f>
        <v>0</v>
      </c>
      <c r="R66" s="170"/>
      <c r="S66" s="170"/>
      <c r="T66" s="171"/>
      <c r="U66" s="170">
        <f>SUM(U67:U71)</f>
        <v>9.09</v>
      </c>
      <c r="AE66" t="s">
        <v>114</v>
      </c>
    </row>
    <row r="67" spans="1:60" ht="22.5" outlineLevel="1" x14ac:dyDescent="0.2">
      <c r="A67" s="158">
        <v>46</v>
      </c>
      <c r="B67" s="164" t="s">
        <v>203</v>
      </c>
      <c r="C67" s="197" t="s">
        <v>204</v>
      </c>
      <c r="D67" s="166" t="s">
        <v>116</v>
      </c>
      <c r="E67" s="172">
        <v>7</v>
      </c>
      <c r="F67" s="174"/>
      <c r="G67" s="175">
        <f>ROUND(E67*F67,2)</f>
        <v>0</v>
      </c>
      <c r="H67" s="174"/>
      <c r="I67" s="175">
        <f>ROUND(E67*H67,2)</f>
        <v>0</v>
      </c>
      <c r="J67" s="174"/>
      <c r="K67" s="175">
        <f>ROUND(E67*J67,2)</f>
        <v>0</v>
      </c>
      <c r="L67" s="175">
        <v>0</v>
      </c>
      <c r="M67" s="175">
        <f>G67*(1+L67/100)</f>
        <v>0</v>
      </c>
      <c r="N67" s="167">
        <v>0</v>
      </c>
      <c r="O67" s="167">
        <f>ROUND(E67*N67,5)</f>
        <v>0</v>
      </c>
      <c r="P67" s="167">
        <v>0</v>
      </c>
      <c r="Q67" s="167">
        <f>ROUND(E67*P67,5)</f>
        <v>0</v>
      </c>
      <c r="R67" s="167"/>
      <c r="S67" s="167"/>
      <c r="T67" s="168">
        <v>0.98299999999999998</v>
      </c>
      <c r="U67" s="167">
        <f>ROUND(E67*T67,2)</f>
        <v>6.88</v>
      </c>
      <c r="V67" s="157"/>
      <c r="W67" s="157"/>
      <c r="X67" s="157"/>
      <c r="Y67" s="157"/>
      <c r="Z67" s="157"/>
      <c r="AA67" s="157"/>
      <c r="AB67" s="157"/>
      <c r="AC67" s="157"/>
      <c r="AD67" s="157"/>
      <c r="AE67" s="157" t="s">
        <v>117</v>
      </c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 outlineLevel="1" x14ac:dyDescent="0.2">
      <c r="A68" s="158">
        <v>47</v>
      </c>
      <c r="B68" s="164" t="s">
        <v>205</v>
      </c>
      <c r="C68" s="197" t="s">
        <v>206</v>
      </c>
      <c r="D68" s="166" t="s">
        <v>120</v>
      </c>
      <c r="E68" s="172">
        <v>1</v>
      </c>
      <c r="F68" s="174"/>
      <c r="G68" s="175">
        <f>ROUND(E68*F68,2)</f>
        <v>0</v>
      </c>
      <c r="H68" s="174"/>
      <c r="I68" s="175">
        <f>ROUND(E68*H68,2)</f>
        <v>0</v>
      </c>
      <c r="J68" s="174"/>
      <c r="K68" s="175">
        <f>ROUND(E68*J68,2)</f>
        <v>0</v>
      </c>
      <c r="L68" s="175">
        <v>0</v>
      </c>
      <c r="M68" s="175">
        <f>G68*(1+L68/100)</f>
        <v>0</v>
      </c>
      <c r="N68" s="167">
        <v>0</v>
      </c>
      <c r="O68" s="167">
        <f>ROUND(E68*N68,5)</f>
        <v>0</v>
      </c>
      <c r="P68" s="167">
        <v>0</v>
      </c>
      <c r="Q68" s="167">
        <f>ROUND(E68*P68,5)</f>
        <v>0</v>
      </c>
      <c r="R68" s="167"/>
      <c r="S68" s="167"/>
      <c r="T68" s="168">
        <v>0.23599999999999999</v>
      </c>
      <c r="U68" s="167">
        <f>ROUND(E68*T68,2)</f>
        <v>0.24</v>
      </c>
      <c r="V68" s="157"/>
      <c r="W68" s="157"/>
      <c r="X68" s="157"/>
      <c r="Y68" s="157"/>
      <c r="Z68" s="157"/>
      <c r="AA68" s="157"/>
      <c r="AB68" s="157"/>
      <c r="AC68" s="157"/>
      <c r="AD68" s="157"/>
      <c r="AE68" s="157" t="s">
        <v>117</v>
      </c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</row>
    <row r="69" spans="1:60" outlineLevel="1" x14ac:dyDescent="0.2">
      <c r="A69" s="158">
        <v>48</v>
      </c>
      <c r="B69" s="164" t="s">
        <v>207</v>
      </c>
      <c r="C69" s="197" t="s">
        <v>208</v>
      </c>
      <c r="D69" s="166" t="s">
        <v>116</v>
      </c>
      <c r="E69" s="172">
        <v>8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0</v>
      </c>
      <c r="M69" s="175">
        <f>G69*(1+L69/100)</f>
        <v>0</v>
      </c>
      <c r="N69" s="167">
        <v>1.9199999999999998E-2</v>
      </c>
      <c r="O69" s="167">
        <f>ROUND(E69*N69,5)</f>
        <v>0.15359999999999999</v>
      </c>
      <c r="P69" s="167">
        <v>0</v>
      </c>
      <c r="Q69" s="167">
        <f>ROUND(E69*P69,5)</f>
        <v>0</v>
      </c>
      <c r="R69" s="167"/>
      <c r="S69" s="167"/>
      <c r="T69" s="168">
        <v>0</v>
      </c>
      <c r="U69" s="167">
        <f>ROUND(E69*T69,2)</f>
        <v>0</v>
      </c>
      <c r="V69" s="157"/>
      <c r="W69" s="157"/>
      <c r="X69" s="157"/>
      <c r="Y69" s="157"/>
      <c r="Z69" s="157"/>
      <c r="AA69" s="157"/>
      <c r="AB69" s="157"/>
      <c r="AC69" s="157"/>
      <c r="AD69" s="157"/>
      <c r="AE69" s="157" t="s">
        <v>136</v>
      </c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outlineLevel="1" x14ac:dyDescent="0.2">
      <c r="A70" s="158">
        <v>49</v>
      </c>
      <c r="B70" s="164" t="s">
        <v>207</v>
      </c>
      <c r="C70" s="197" t="s">
        <v>220</v>
      </c>
      <c r="D70" s="166" t="s">
        <v>116</v>
      </c>
      <c r="E70" s="172">
        <v>2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0</v>
      </c>
      <c r="M70" s="175">
        <f>G70*(1+L70/100)</f>
        <v>0</v>
      </c>
      <c r="N70" s="167">
        <v>1.9199999999999998E-2</v>
      </c>
      <c r="O70" s="167">
        <f>ROUND(E70*N70,5)</f>
        <v>3.8399999999999997E-2</v>
      </c>
      <c r="P70" s="167">
        <v>0</v>
      </c>
      <c r="Q70" s="167">
        <f>ROUND(E70*P70,5)</f>
        <v>0</v>
      </c>
      <c r="R70" s="167"/>
      <c r="S70" s="167"/>
      <c r="T70" s="168">
        <v>0</v>
      </c>
      <c r="U70" s="167">
        <f>ROUND(E70*T70,2)</f>
        <v>0</v>
      </c>
      <c r="V70" s="157"/>
      <c r="W70" s="157"/>
      <c r="X70" s="157"/>
      <c r="Y70" s="157"/>
      <c r="Z70" s="157"/>
      <c r="AA70" s="157"/>
      <c r="AB70" s="157"/>
      <c r="AC70" s="157"/>
      <c r="AD70" s="157"/>
      <c r="AE70" s="157" t="s">
        <v>136</v>
      </c>
      <c r="AF70" s="157"/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 ht="22.5" outlineLevel="1" x14ac:dyDescent="0.2">
      <c r="A71" s="158">
        <v>50</v>
      </c>
      <c r="B71" s="164" t="s">
        <v>203</v>
      </c>
      <c r="C71" s="197" t="s">
        <v>204</v>
      </c>
      <c r="D71" s="166" t="s">
        <v>116</v>
      </c>
      <c r="E71" s="172">
        <v>2</v>
      </c>
      <c r="F71" s="174"/>
      <c r="G71" s="175">
        <f>ROUND(E71*F71,2)</f>
        <v>0</v>
      </c>
      <c r="H71" s="174"/>
      <c r="I71" s="175">
        <f>ROUND(E71*H71,2)</f>
        <v>0</v>
      </c>
      <c r="J71" s="174"/>
      <c r="K71" s="175">
        <f>ROUND(E71*J71,2)</f>
        <v>0</v>
      </c>
      <c r="L71" s="175">
        <v>0</v>
      </c>
      <c r="M71" s="175">
        <f>G71*(1+L71/100)</f>
        <v>0</v>
      </c>
      <c r="N71" s="167">
        <v>0</v>
      </c>
      <c r="O71" s="167">
        <f>ROUND(E71*N71,5)</f>
        <v>0</v>
      </c>
      <c r="P71" s="167">
        <v>0</v>
      </c>
      <c r="Q71" s="167">
        <f>ROUND(E71*P71,5)</f>
        <v>0</v>
      </c>
      <c r="R71" s="167"/>
      <c r="S71" s="167"/>
      <c r="T71" s="168">
        <v>0.98299999999999998</v>
      </c>
      <c r="U71" s="167">
        <f>ROUND(E71*T71,2)</f>
        <v>1.97</v>
      </c>
      <c r="V71" s="157"/>
      <c r="W71" s="157"/>
      <c r="X71" s="157"/>
      <c r="Y71" s="157"/>
      <c r="Z71" s="157"/>
      <c r="AA71" s="157"/>
      <c r="AB71" s="157"/>
      <c r="AC71" s="157"/>
      <c r="AD71" s="157"/>
      <c r="AE71" s="157" t="s">
        <v>117</v>
      </c>
      <c r="AF71" s="157"/>
      <c r="AG71" s="157"/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  <c r="BH71" s="157"/>
    </row>
    <row r="72" spans="1:60" x14ac:dyDescent="0.2">
      <c r="A72" s="159" t="s">
        <v>113</v>
      </c>
      <c r="B72" s="165" t="s">
        <v>84</v>
      </c>
      <c r="C72" s="198" t="s">
        <v>85</v>
      </c>
      <c r="D72" s="169"/>
      <c r="E72" s="173"/>
      <c r="F72" s="176"/>
      <c r="G72" s="176">
        <f>SUMIF(AE73:AE74,"&lt;&gt;NOR",G73:G74)</f>
        <v>0</v>
      </c>
      <c r="H72" s="176"/>
      <c r="I72" s="176">
        <f>SUM(I73:I74)</f>
        <v>0</v>
      </c>
      <c r="J72" s="176"/>
      <c r="K72" s="176">
        <f>SUM(K73:K74)</f>
        <v>0</v>
      </c>
      <c r="L72" s="176"/>
      <c r="M72" s="176">
        <f>SUM(M73:M74)</f>
        <v>0</v>
      </c>
      <c r="N72" s="170"/>
      <c r="O72" s="170">
        <f>SUM(O73:O74)</f>
        <v>1.146E-2</v>
      </c>
      <c r="P72" s="170"/>
      <c r="Q72" s="170">
        <f>SUM(Q73:Q74)</f>
        <v>0</v>
      </c>
      <c r="R72" s="170"/>
      <c r="S72" s="170"/>
      <c r="T72" s="171"/>
      <c r="U72" s="170">
        <f>SUM(U73:U74)</f>
        <v>5.59</v>
      </c>
      <c r="AE72" t="s">
        <v>114</v>
      </c>
    </row>
    <row r="73" spans="1:60" outlineLevel="1" x14ac:dyDescent="0.2">
      <c r="A73" s="158">
        <v>51</v>
      </c>
      <c r="B73" s="164" t="s">
        <v>209</v>
      </c>
      <c r="C73" s="197" t="s">
        <v>231</v>
      </c>
      <c r="D73" s="166" t="s">
        <v>116</v>
      </c>
      <c r="E73" s="172">
        <v>39.5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0</v>
      </c>
      <c r="M73" s="175">
        <f>G73*(1+L73/100)</f>
        <v>0</v>
      </c>
      <c r="N73" s="167">
        <v>1.2999999999999999E-4</v>
      </c>
      <c r="O73" s="167">
        <f>ROUND(E73*N73,5)</f>
        <v>5.1399999999999996E-3</v>
      </c>
      <c r="P73" s="167">
        <v>0</v>
      </c>
      <c r="Q73" s="167">
        <f>ROUND(E73*P73,5)</f>
        <v>0</v>
      </c>
      <c r="R73" s="167"/>
      <c r="S73" s="167"/>
      <c r="T73" s="168">
        <v>3.2480000000000002E-2</v>
      </c>
      <c r="U73" s="167">
        <f>ROUND(E73*T73,2)</f>
        <v>1.28</v>
      </c>
      <c r="V73" s="157"/>
      <c r="W73" s="157"/>
      <c r="X73" s="157"/>
      <c r="Y73" s="157"/>
      <c r="Z73" s="157"/>
      <c r="AA73" s="157"/>
      <c r="AB73" s="157"/>
      <c r="AC73" s="157"/>
      <c r="AD73" s="157"/>
      <c r="AE73" s="157" t="s">
        <v>117</v>
      </c>
      <c r="AF73" s="157"/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</row>
    <row r="74" spans="1:60" outlineLevel="1" x14ac:dyDescent="0.2">
      <c r="A74" s="158">
        <v>52</v>
      </c>
      <c r="B74" s="164" t="s">
        <v>210</v>
      </c>
      <c r="C74" s="197" t="s">
        <v>221</v>
      </c>
      <c r="D74" s="166" t="s">
        <v>116</v>
      </c>
      <c r="E74" s="172">
        <v>39.5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0</v>
      </c>
      <c r="M74" s="175">
        <f>G74*(1+L74/100)</f>
        <v>0</v>
      </c>
      <c r="N74" s="167">
        <v>1.6000000000000001E-4</v>
      </c>
      <c r="O74" s="167">
        <f>ROUND(E74*N74,5)</f>
        <v>6.3200000000000001E-3</v>
      </c>
      <c r="P74" s="167">
        <v>0</v>
      </c>
      <c r="Q74" s="167">
        <f>ROUND(E74*P74,5)</f>
        <v>0</v>
      </c>
      <c r="R74" s="167"/>
      <c r="S74" s="167"/>
      <c r="T74" s="168">
        <v>0.10902000000000001</v>
      </c>
      <c r="U74" s="167">
        <f>ROUND(E74*T74,2)</f>
        <v>4.3099999999999996</v>
      </c>
      <c r="V74" s="157"/>
      <c r="W74" s="157"/>
      <c r="X74" s="157"/>
      <c r="Y74" s="157"/>
      <c r="Z74" s="157"/>
      <c r="AA74" s="157"/>
      <c r="AB74" s="157"/>
      <c r="AC74" s="157"/>
      <c r="AD74" s="157"/>
      <c r="AE74" s="157" t="s">
        <v>117</v>
      </c>
      <c r="AF74" s="157"/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</row>
    <row r="75" spans="1:60" x14ac:dyDescent="0.2">
      <c r="A75" s="159" t="s">
        <v>113</v>
      </c>
      <c r="B75" s="165" t="s">
        <v>86</v>
      </c>
      <c r="C75" s="198" t="s">
        <v>26</v>
      </c>
      <c r="D75" s="169"/>
      <c r="E75" s="173"/>
      <c r="F75" s="176"/>
      <c r="G75" s="176">
        <f>SUMIF(AE76:AE76,"&lt;&gt;NOR",G76:G76)</f>
        <v>0</v>
      </c>
      <c r="H75" s="176"/>
      <c r="I75" s="176">
        <f>SUM(I76:I76)</f>
        <v>0</v>
      </c>
      <c r="J75" s="176"/>
      <c r="K75" s="176">
        <f>SUM(K76:K76)</f>
        <v>0</v>
      </c>
      <c r="L75" s="176"/>
      <c r="M75" s="176">
        <f>SUM(M76:M76)</f>
        <v>0</v>
      </c>
      <c r="N75" s="170"/>
      <c r="O75" s="170">
        <f>SUM(O76:O76)</f>
        <v>0</v>
      </c>
      <c r="P75" s="170"/>
      <c r="Q75" s="170">
        <f>SUM(Q76:Q76)</f>
        <v>0</v>
      </c>
      <c r="R75" s="170"/>
      <c r="S75" s="170"/>
      <c r="T75" s="171"/>
      <c r="U75" s="170">
        <f>SUM(U76:U76)</f>
        <v>0</v>
      </c>
      <c r="AE75" t="s">
        <v>114</v>
      </c>
    </row>
    <row r="76" spans="1:60" outlineLevel="1" x14ac:dyDescent="0.2">
      <c r="A76" s="185">
        <v>53</v>
      </c>
      <c r="B76" s="186" t="s">
        <v>211</v>
      </c>
      <c r="C76" s="199" t="s">
        <v>212</v>
      </c>
      <c r="D76" s="187" t="s">
        <v>213</v>
      </c>
      <c r="E76" s="188">
        <v>1</v>
      </c>
      <c r="F76" s="189"/>
      <c r="G76" s="190">
        <f>ROUND(E76*F76,2)</f>
        <v>0</v>
      </c>
      <c r="H76" s="189"/>
      <c r="I76" s="190">
        <f>ROUND(E76*H76,2)</f>
        <v>0</v>
      </c>
      <c r="J76" s="189"/>
      <c r="K76" s="190">
        <f>ROUND(E76*J76,2)</f>
        <v>0</v>
      </c>
      <c r="L76" s="190">
        <v>0</v>
      </c>
      <c r="M76" s="190">
        <f>G76*(1+L76/100)</f>
        <v>0</v>
      </c>
      <c r="N76" s="191">
        <v>0</v>
      </c>
      <c r="O76" s="191">
        <f>ROUND(E76*N76,5)</f>
        <v>0</v>
      </c>
      <c r="P76" s="191">
        <v>0</v>
      </c>
      <c r="Q76" s="191">
        <f>ROUND(E76*P76,5)</f>
        <v>0</v>
      </c>
      <c r="R76" s="191"/>
      <c r="S76" s="191"/>
      <c r="T76" s="192">
        <v>0</v>
      </c>
      <c r="U76" s="191">
        <f>ROUND(E76*T76,2)</f>
        <v>0</v>
      </c>
      <c r="V76" s="157"/>
      <c r="W76" s="157"/>
      <c r="X76" s="157"/>
      <c r="Y76" s="157"/>
      <c r="Z76" s="157"/>
      <c r="AA76" s="157"/>
      <c r="AB76" s="157"/>
      <c r="AC76" s="157"/>
      <c r="AD76" s="157"/>
      <c r="AE76" s="157" t="s">
        <v>117</v>
      </c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7"/>
      <c r="BB76" s="157"/>
      <c r="BC76" s="157"/>
      <c r="BD76" s="157"/>
      <c r="BE76" s="157"/>
      <c r="BF76" s="157"/>
      <c r="BG76" s="157"/>
      <c r="BH76" s="157"/>
    </row>
    <row r="77" spans="1:60" x14ac:dyDescent="0.2">
      <c r="A77" s="6"/>
      <c r="B77" s="7" t="s">
        <v>214</v>
      </c>
      <c r="C77" s="200" t="s">
        <v>214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v>15</v>
      </c>
      <c r="AD77">
        <v>21</v>
      </c>
    </row>
    <row r="78" spans="1:60" x14ac:dyDescent="0.2">
      <c r="A78" s="193"/>
      <c r="B78" s="194">
        <v>26</v>
      </c>
      <c r="C78" s="201" t="s">
        <v>214</v>
      </c>
      <c r="D78" s="195"/>
      <c r="E78" s="195"/>
      <c r="F78" s="195"/>
      <c r="G78" s="196">
        <f>G8+G13+G18+G21+G23+G26+G28+G32+G36+G38+G45+G58+G62+G66+G72+G75</f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f>SUMIF(L7:L76,AC77,G7:G76)</f>
        <v>0</v>
      </c>
      <c r="AD78">
        <f>SUMIF(L7:L76,AD77,G7:G76)</f>
        <v>0</v>
      </c>
      <c r="AE78" t="s">
        <v>215</v>
      </c>
    </row>
    <row r="79" spans="1:60" x14ac:dyDescent="0.2">
      <c r="A79" s="6"/>
      <c r="B79" s="7" t="s">
        <v>214</v>
      </c>
      <c r="C79" s="200" t="s">
        <v>214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6"/>
      <c r="B80" s="7" t="s">
        <v>214</v>
      </c>
      <c r="C80" s="200" t="s">
        <v>214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74">
        <v>33</v>
      </c>
      <c r="B81" s="274"/>
      <c r="C81" s="275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55"/>
      <c r="B82" s="256"/>
      <c r="C82" s="257"/>
      <c r="D82" s="256"/>
      <c r="E82" s="256"/>
      <c r="F82" s="256"/>
      <c r="G82" s="258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E82" t="s">
        <v>216</v>
      </c>
    </row>
    <row r="83" spans="1:31" x14ac:dyDescent="0.2">
      <c r="A83" s="259"/>
      <c r="B83" s="260"/>
      <c r="C83" s="261"/>
      <c r="D83" s="260"/>
      <c r="E83" s="260"/>
      <c r="F83" s="260"/>
      <c r="G83" s="262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59"/>
      <c r="B84" s="260"/>
      <c r="C84" s="261"/>
      <c r="D84" s="260"/>
      <c r="E84" s="260"/>
      <c r="F84" s="260"/>
      <c r="G84" s="262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59"/>
      <c r="B85" s="260"/>
      <c r="C85" s="261"/>
      <c r="D85" s="260"/>
      <c r="E85" s="260"/>
      <c r="F85" s="260"/>
      <c r="G85" s="262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63"/>
      <c r="B86" s="264"/>
      <c r="C86" s="265"/>
      <c r="D86" s="264"/>
      <c r="E86" s="264"/>
      <c r="F86" s="264"/>
      <c r="G86" s="26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6"/>
      <c r="B87" s="7" t="s">
        <v>214</v>
      </c>
      <c r="C87" s="200" t="s">
        <v>214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C88" s="202"/>
      <c r="AE88" t="s">
        <v>217</v>
      </c>
    </row>
  </sheetData>
  <mergeCells count="6">
    <mergeCell ref="A82:G86"/>
    <mergeCell ref="A1:G1"/>
    <mergeCell ref="C2:G2"/>
    <mergeCell ref="C3:G3"/>
    <mergeCell ref="C4:G4"/>
    <mergeCell ref="A81:C81"/>
  </mergeCells>
  <pageMargins left="0.59055118110236204" right="0.39370078740157499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arbonk</dc:creator>
  <cp:lastModifiedBy>Kojzar Jiri</cp:lastModifiedBy>
  <cp:lastPrinted>2014-02-28T09:52:57Z</cp:lastPrinted>
  <dcterms:created xsi:type="dcterms:W3CDTF">2009-04-08T07:15:50Z</dcterms:created>
  <dcterms:modified xsi:type="dcterms:W3CDTF">2018-05-14T08:32:24Z</dcterms:modified>
</cp:coreProperties>
</file>